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DICIEMBRE 2023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F29" i="1"/>
  <c r="D29" i="1"/>
  <c r="M26" i="1" l="1"/>
  <c r="L26" i="1"/>
  <c r="B44" i="1" l="1"/>
  <c r="B43" i="1"/>
  <c r="B42" i="1"/>
  <c r="I25" i="1" l="1"/>
  <c r="I29" i="1" l="1"/>
  <c r="J29" i="1"/>
  <c r="C16" i="1" l="1"/>
  <c r="C15" i="1"/>
  <c r="C14" i="1"/>
</calcChain>
</file>

<file path=xl/sharedStrings.xml><?xml version="1.0" encoding="utf-8"?>
<sst xmlns="http://schemas.openxmlformats.org/spreadsheetml/2006/main" count="73" uniqueCount="73">
  <si>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</si>
  <si>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</si>
  <si>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</si>
  <si>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</si>
  <si>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</si>
  <si>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</si>
  <si>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</si>
  <si>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</si>
  <si>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</si>
  <si>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</si>
  <si>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</si>
  <si>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</si>
  <si>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</si>
  <si>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</si>
  <si>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</si>
  <si>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</si>
  <si>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</si>
  <si>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</si>
  <si>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</si>
  <si>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</si>
  <si>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</si>
  <si>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</si>
  <si>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</si>
  <si>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</si>
  <si>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</si>
  <si>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</si>
  <si>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</si>
  <si>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</si>
  <si>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</si>
  <si>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</si>
  <si>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</si>
  <si>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</si>
  <si>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</si>
  <si>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</si>
  <si>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</si>
  <si>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</si>
  <si>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</si>
  <si>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</si>
  <si>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</si>
  <si>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</si>
  <si>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</si>
  <si>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</si>
  <si>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</si>
  <si>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</si>
  <si>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</si>
  <si>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</si>
  <si>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</si>
  <si>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</si>
  <si>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</si>
  <si>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</si>
  <si>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5180- DIRECCIÓN CENTRAL DEL SERVICIO NACIONAL DE SALUD</t>
  </si>
  <si>
    <t>01-DIRECCIÓN CENTRAL DEL SERVICIO NACIONAL DE SALUD</t>
  </si>
  <si>
    <t>2.2.1</t>
  </si>
  <si>
    <t>13-Provisión de servicios de salud en establecimientos auto gestionados</t>
  </si>
  <si>
    <t>Garantizar la eficiente y adecuada provisión de prestaciones complementarias de servicios de salud, tanto a nivel de atención de urgencias, hospitalización y en la atención programada, así como intervención compleja o muy especializada (generalmente referidas a hospitales regionales y nacionales, hospitales especializados y de referencia, institutos y centros diagnósticos especializados).</t>
  </si>
  <si>
    <t xml:space="preserve"> Población general que demande servicios de salud en la Red pública.</t>
  </si>
  <si>
    <t>6312-Personas acceden a servicios de salud especializados del Hospital Pediátrico Dr. Hugo Mendoza</t>
  </si>
  <si>
    <t>Número de atenciones por tipo de servicio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</si>
  <si>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</si>
  <si>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I -Información Institucional</t>
  </si>
  <si>
    <t>Presupuesto Aprobado:</t>
  </si>
  <si>
    <t>Presupuesto Modificado:</t>
  </si>
  <si>
    <t>Total del devengado:</t>
  </si>
  <si>
    <t>0002- HOSPITAL DR. VINICIO CALVENTI</t>
  </si>
  <si>
    <t xml:space="preserve">Ser una institucion lider en la prestacion de servicios medicos y académicos de excelencia, que contribuye al desarrollo del sistema de salud dominicano, y constituye la primera eleccion de sus usuarios. </t>
  </si>
  <si>
    <t xml:space="preserve">Somos una Institución comprometida a brindar servicios medicos y academicos con los mas altos estandares de calidad, para mejorar la condicion de salud de nuestros usuarios, contando con el personal competente, procesos efectivos e innovadores, y tecnologia avanzada. </t>
  </si>
  <si>
    <t>Ing. Darlis Ferreras</t>
  </si>
  <si>
    <t>Enc. Planificación y Desarrollo</t>
  </si>
  <si>
    <t xml:space="preserve">6309- personas que acceden a los servicios de salud del Hospital Dr. Vinicio Calventi </t>
  </si>
  <si>
    <t>Seguimiento al numero de atenciones por tipo de servicios ofertados en los establecimientos de salud autogestionados y a la ejecucion financiera</t>
  </si>
  <si>
    <t xml:space="preserve">Para el año 2023 nos propusimos 509,286 atenciones hospitalarias, lo cual pudimos cumplir en un 117% con un total de 595,0880 atenciones. </t>
  </si>
  <si>
    <t xml:space="preserve">Las areas de Emergencias y Laboratorio Clinico fueron las areas que brindaron mayor asistenciaa los uausuarios de este Centro de Salud debido a un aumento considerable de la afluencia en dichas areas. La ejecución presupuestaria quedó en un 90.32% debido a no haber alcanzado la meta establecida para las reacudaciones internas, para lo cual ya se estan tomando medidas a ser ejecutadas a partir de febrero del 2024. </t>
  </si>
  <si>
    <t>Informe de Evaluación Anual de las Metas Físicas-Financieras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</si>
</sst>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dd/mm/yyyy;@"/>
    <numFmt numFmtId="167" formatCode="[$-10409]#,##0;\-#,##0"/>
    <numFmt numFmtId="168" formatCode="[$-10409]#,##0.00;\-#,##0.00"/>
    <numFmt numFmtId="169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167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8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7" xfId="0" applyNumberFormat="1" applyFont="1" applyBorder="1" applyAlignment="1" applyProtection="1">
      <alignment horizontal="center" vertical="center" wrapText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9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22" xfId="0" applyFont="1" applyBorder="1" applyProtection="1">
      <protection locked="0"/>
    </xf>
    <xf numFmtId="164" fontId="11" fillId="0" borderId="22" xfId="0" applyNumberFormat="1" applyFont="1" applyBorder="1" applyProtection="1">
      <protection locked="0"/>
    </xf>
    <xf numFmtId="39" fontId="11" fillId="0" borderId="22" xfId="0" applyNumberFormat="1" applyFont="1" applyBorder="1" applyProtection="1">
      <protection locked="0"/>
    </xf>
    <xf numFmtId="165" fontId="0" fillId="0" borderId="0" xfId="0" applyNumberFormat="1"/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39" fontId="11" fillId="0" borderId="4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0" fontId="8" fillId="5" borderId="36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8" fillId="5" borderId="38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42" xfId="0" applyFont="1" applyBorder="1" applyAlignment="1" applyProtection="1">
      <alignment horizontal="left" vertical="center" wrapText="1"/>
      <protection locked="0"/>
    </xf>
    <xf numFmtId="0" fontId="21" fillId="0" borderId="43" xfId="0" applyFont="1" applyBorder="1" applyAlignment="1" applyProtection="1">
      <alignment horizontal="left" vertical="center" wrapText="1"/>
      <protection locked="0"/>
    </xf>
    <xf numFmtId="0" fontId="21" fillId="0" borderId="44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left" vertical="center"/>
    </xf>
    <xf numFmtId="0" fontId="8" fillId="5" borderId="40" xfId="0" applyFont="1" applyFill="1" applyBorder="1" applyAlignment="1">
      <alignment horizontal="left" vertical="center"/>
    </xf>
    <xf numFmtId="0" fontId="8" fillId="5" borderId="41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5" xfId="0" applyFont="1" applyFill="1" applyBorder="1" applyAlignment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7" xfId="0" applyFont="1" applyFill="1" applyBorder="1" applyAlignment="1">
      <alignment vertical="top" wrapText="1"/>
    </xf>
    <xf numFmtId="0" fontId="23" fillId="6" borderId="22" xfId="0" applyFont="1" applyFill="1" applyBorder="1" applyAlignment="1">
      <alignment horizontal="center" vertical="center" wrapText="1"/>
    </xf>
    <xf numFmtId="0" fontId="13" fillId="0" borderId="43" xfId="0" applyFont="1" applyBorder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0.4\contabilidad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 dataCellStyle="Millares">
      <calculatedColumnFormula>+C25</calculatedColumnFormula>
    </tableColumn>
    <tableColumn id="9" name="Física_x000a_(C)" dataDxfId="5"/>
    <tableColumn id="10" name="Financiera_x000a_(D)" dataDxfId="4">
      <calculatedColumnFormula>+C25</calculatedColumnFormula>
    </tableColumn>
    <tableColumn id="5" name="Física _x000a_(E)" dataDxfId="3"/>
    <tableColumn id="6" name="Financiera _x000a_ (F)" dataDxfId="2">
      <calculatedColumnFormula>+F25</calculatedColumnFormula>
    </tableColumn>
    <tableColumn id="7" name="Física _x000a_(%)_x000a_ G=E/C" dataDxfId="1" dataCellStyle="Porcentaje">
      <calculatedColumnFormula>+Tabla1[[#This Row],[Física 
(E)]]/Tabla1[[#This Row],[Física
(C)]]</calculatedColumnFormula>
    </tableColumn>
    <tableColumn id="8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Normal="100" workbookViewId="0">
      <selection activeCell="K6" sqref="K6"/>
    </sheetView>
  </sheetViews>
  <sheetFormatPr baseColWidth="10" defaultRowHeight="15" x14ac:dyDescent="0.25"/>
  <cols>
    <col min="1" max="1" width="30.5703125" style="5" customWidth="1"/>
    <col min="2" max="2" width="15.140625" style="5" customWidth="1"/>
    <col min="3" max="3" width="12.7109375" style="5" customWidth="1"/>
    <col min="4" max="4" width="14.140625" style="5" bestFit="1" customWidth="1"/>
    <col min="5" max="10" width="12.7109375" style="5" customWidth="1"/>
    <col min="12" max="12" width="14.140625" bestFit="1" customWidth="1"/>
    <col min="13" max="13" width="16.28515625" bestFit="1" customWidth="1"/>
  </cols>
  <sheetData>
    <row r="1" spans="1:10" ht="21.75" thickBot="1" x14ac:dyDescent="0.3">
      <c r="A1" s="18"/>
      <c r="B1" s="60" t="s">
        <v>72</v>
      </c>
      <c r="C1" s="61"/>
      <c r="D1" s="61"/>
      <c r="E1" s="61"/>
      <c r="F1" s="61"/>
      <c r="G1" s="61"/>
      <c r="H1" s="61"/>
      <c r="I1" s="61"/>
      <c r="J1" s="62"/>
    </row>
    <row r="2" spans="1:10" ht="21.75" thickBot="1" x14ac:dyDescent="0.3">
      <c r="A2" s="19"/>
      <c r="B2" s="63" t="s">
        <v>0</v>
      </c>
      <c r="C2" s="64"/>
      <c r="D2" s="63" t="s">
        <v>1</v>
      </c>
      <c r="E2" s="64"/>
      <c r="F2" s="64"/>
      <c r="G2" s="64"/>
      <c r="H2" s="65"/>
      <c r="I2" s="1" t="s">
        <v>2</v>
      </c>
      <c r="J2" s="2" t="s">
        <v>3</v>
      </c>
    </row>
    <row r="3" spans="1:10" ht="21.75" thickBot="1" x14ac:dyDescent="0.3">
      <c r="A3" s="20"/>
      <c r="B3" s="66" t="s">
        <v>4</v>
      </c>
      <c r="C3" s="67"/>
      <c r="D3" s="66"/>
      <c r="E3" s="67"/>
      <c r="F3" s="67"/>
      <c r="G3" s="67"/>
      <c r="H3" s="68"/>
      <c r="I3" s="23"/>
      <c r="J3" s="24"/>
    </row>
    <row r="4" spans="1:10" x14ac:dyDescent="0.25">
      <c r="A4" s="40"/>
      <c r="B4" s="41"/>
      <c r="C4" s="41"/>
      <c r="D4" s="42"/>
      <c r="E4" s="42"/>
      <c r="F4" s="42"/>
      <c r="G4" s="42"/>
      <c r="H4" s="42"/>
      <c r="I4" s="41"/>
      <c r="J4" s="43"/>
    </row>
    <row r="5" spans="1:10" ht="7.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</row>
    <row r="6" spans="1:10" ht="15.75" x14ac:dyDescent="0.25">
      <c r="A6" s="51" t="s">
        <v>59</v>
      </c>
      <c r="B6" s="52"/>
      <c r="C6" s="52"/>
      <c r="D6" s="52"/>
      <c r="E6" s="52"/>
      <c r="F6" s="52"/>
      <c r="G6" s="52"/>
      <c r="H6" s="52"/>
      <c r="I6" s="52"/>
      <c r="J6" s="53"/>
    </row>
    <row r="7" spans="1:10" ht="15.75" x14ac:dyDescent="0.25">
      <c r="A7" s="57" t="s">
        <v>5</v>
      </c>
      <c r="B7" s="58"/>
      <c r="C7" s="58"/>
      <c r="D7" s="58"/>
      <c r="E7" s="58"/>
      <c r="F7" s="58"/>
      <c r="G7" s="58"/>
      <c r="H7" s="58"/>
      <c r="I7" s="58"/>
      <c r="J7" s="59"/>
    </row>
    <row r="8" spans="1:10" x14ac:dyDescent="0.25">
      <c r="A8" s="3" t="s">
        <v>6</v>
      </c>
      <c r="B8" s="44" t="s">
        <v>50</v>
      </c>
      <c r="C8" s="45"/>
      <c r="D8" s="45"/>
      <c r="E8" s="45"/>
      <c r="F8" s="45"/>
      <c r="G8" s="45"/>
      <c r="H8" s="45"/>
      <c r="I8" s="45"/>
      <c r="J8" s="46"/>
    </row>
    <row r="9" spans="1:10" ht="15" customHeight="1" x14ac:dyDescent="0.25">
      <c r="A9" s="21" t="s">
        <v>35</v>
      </c>
      <c r="B9" s="44" t="s">
        <v>51</v>
      </c>
      <c r="C9" s="45"/>
      <c r="D9" s="45"/>
      <c r="E9" s="45"/>
      <c r="F9" s="45"/>
      <c r="G9" s="45"/>
      <c r="H9" s="45"/>
      <c r="I9" s="45"/>
      <c r="J9" s="46"/>
    </row>
    <row r="10" spans="1:10" x14ac:dyDescent="0.25">
      <c r="A10" s="21" t="s">
        <v>36</v>
      </c>
      <c r="B10" s="44" t="s">
        <v>63</v>
      </c>
      <c r="C10" s="45"/>
      <c r="D10" s="45"/>
      <c r="E10" s="45"/>
      <c r="F10" s="45"/>
      <c r="G10" s="45"/>
      <c r="H10" s="45"/>
      <c r="I10" s="45"/>
      <c r="J10" s="46"/>
    </row>
    <row r="11" spans="1:10" ht="39.75" customHeight="1" x14ac:dyDescent="0.25">
      <c r="A11" s="3" t="s">
        <v>7</v>
      </c>
      <c r="B11" s="47" t="s">
        <v>65</v>
      </c>
      <c r="C11" s="48"/>
      <c r="D11" s="48"/>
      <c r="E11" s="48"/>
      <c r="F11" s="48"/>
      <c r="G11" s="48"/>
      <c r="H11" s="48"/>
      <c r="I11" s="48"/>
      <c r="J11" s="49"/>
    </row>
    <row r="12" spans="1:10" ht="27.75" customHeight="1" x14ac:dyDescent="0.25">
      <c r="A12" s="3" t="s">
        <v>8</v>
      </c>
      <c r="B12" s="50" t="s">
        <v>64</v>
      </c>
      <c r="C12" s="31"/>
      <c r="D12" s="31"/>
      <c r="E12" s="31"/>
      <c r="F12" s="31"/>
      <c r="G12" s="31"/>
      <c r="H12" s="31"/>
      <c r="I12" s="31"/>
      <c r="J12" s="32"/>
    </row>
    <row r="13" spans="1:10" ht="15.75" x14ac:dyDescent="0.25">
      <c r="A13" s="51" t="s">
        <v>9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 customHeight="1" x14ac:dyDescent="0.25">
      <c r="A14" s="3" t="s">
        <v>10</v>
      </c>
      <c r="B14" s="22">
        <v>2</v>
      </c>
      <c r="C14" s="71" t="str">
        <f>IFERROR(VLOOKUP(B14,'[1]Validacion datos'!A2:B5,2,FALSE),"")</f>
        <v>DESARROLLO SOCIAL</v>
      </c>
      <c r="D14" s="71"/>
      <c r="E14" s="71"/>
      <c r="F14" s="71"/>
      <c r="G14" s="71"/>
      <c r="H14" s="71"/>
      <c r="I14" s="71"/>
      <c r="J14" s="71"/>
    </row>
    <row r="15" spans="1:10" ht="13.5" customHeight="1" x14ac:dyDescent="0.25">
      <c r="A15" s="3" t="s">
        <v>11</v>
      </c>
      <c r="B15" s="6">
        <v>2.2000000000000002</v>
      </c>
      <c r="C15" s="71" t="str">
        <f>IFERROR(VLOOKUP(B15,'[1]Validacion datos'!A8:B26,2,FALSE),"")</f>
        <v>Salud y seguridad social integral</v>
      </c>
      <c r="D15" s="71"/>
      <c r="E15" s="71"/>
      <c r="F15" s="71"/>
      <c r="G15" s="71"/>
      <c r="H15" s="71"/>
      <c r="I15" s="71"/>
      <c r="J15" s="71"/>
    </row>
    <row r="16" spans="1:10" ht="24.75" customHeight="1" x14ac:dyDescent="0.25">
      <c r="A16" s="3" t="s">
        <v>12</v>
      </c>
      <c r="B16" s="6" t="s">
        <v>52</v>
      </c>
      <c r="C16" s="86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86"/>
      <c r="E16" s="86"/>
      <c r="F16" s="86"/>
      <c r="G16" s="86"/>
      <c r="H16" s="86"/>
      <c r="I16" s="86"/>
      <c r="J16" s="86"/>
    </row>
    <row r="17" spans="1:15" ht="15.75" x14ac:dyDescent="0.25">
      <c r="A17" s="51" t="s">
        <v>13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5" ht="29.25" customHeight="1" x14ac:dyDescent="0.25">
      <c r="A18" s="3" t="s">
        <v>14</v>
      </c>
      <c r="B18" s="31" t="s">
        <v>53</v>
      </c>
      <c r="C18" s="31"/>
      <c r="D18" s="31"/>
      <c r="E18" s="31"/>
      <c r="F18" s="31"/>
      <c r="G18" s="31"/>
      <c r="H18" s="31"/>
      <c r="I18" s="31"/>
      <c r="J18" s="32"/>
    </row>
    <row r="19" spans="1:15" ht="57" customHeight="1" x14ac:dyDescent="0.25">
      <c r="A19" s="7" t="s">
        <v>15</v>
      </c>
      <c r="B19" s="31" t="s">
        <v>54</v>
      </c>
      <c r="C19" s="31"/>
      <c r="D19" s="31"/>
      <c r="E19" s="31"/>
      <c r="F19" s="31"/>
      <c r="G19" s="31"/>
      <c r="H19" s="31"/>
      <c r="I19" s="31"/>
      <c r="J19" s="32"/>
    </row>
    <row r="20" spans="1:15" ht="22.5" customHeight="1" x14ac:dyDescent="0.25">
      <c r="A20" s="7" t="s">
        <v>16</v>
      </c>
      <c r="B20" s="31" t="s">
        <v>55</v>
      </c>
      <c r="C20" s="31"/>
      <c r="D20" s="31"/>
      <c r="E20" s="31"/>
      <c r="F20" s="31"/>
      <c r="G20" s="31"/>
      <c r="H20" s="31"/>
      <c r="I20" s="31"/>
      <c r="J20" s="32"/>
    </row>
    <row r="21" spans="1:15" ht="28.5" customHeight="1" x14ac:dyDescent="0.25">
      <c r="A21" s="7" t="s">
        <v>37</v>
      </c>
      <c r="B21" s="31" t="s">
        <v>58</v>
      </c>
      <c r="C21" s="31"/>
      <c r="D21" s="31"/>
      <c r="E21" s="31"/>
      <c r="F21" s="31"/>
      <c r="G21" s="31"/>
      <c r="H21" s="31"/>
      <c r="I21" s="31"/>
      <c r="J21" s="32"/>
    </row>
    <row r="22" spans="1:15" ht="15.75" x14ac:dyDescent="0.25">
      <c r="A22" s="51" t="s">
        <v>17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5" ht="15" customHeight="1" x14ac:dyDescent="0.25">
      <c r="A23" s="72" t="s">
        <v>18</v>
      </c>
      <c r="B23" s="73"/>
      <c r="C23" s="73"/>
      <c r="D23" s="73"/>
      <c r="E23" s="73"/>
      <c r="F23" s="73"/>
      <c r="G23" s="73"/>
      <c r="H23" s="73"/>
      <c r="I23" s="73"/>
      <c r="J23" s="74"/>
    </row>
    <row r="24" spans="1:15" ht="15" customHeight="1" x14ac:dyDescent="0.25">
      <c r="A24" s="75" t="s">
        <v>19</v>
      </c>
      <c r="B24" s="76"/>
      <c r="C24" s="77" t="s">
        <v>20</v>
      </c>
      <c r="D24" s="79"/>
      <c r="E24" s="79"/>
      <c r="F24" s="79" t="s">
        <v>21</v>
      </c>
      <c r="G24" s="79"/>
      <c r="H24" s="76"/>
      <c r="I24" s="77" t="s">
        <v>22</v>
      </c>
      <c r="J24" s="78"/>
      <c r="L24" s="30">
        <v>208923</v>
      </c>
      <c r="M24" s="30">
        <v>369156123.64999998</v>
      </c>
      <c r="N24" s="30"/>
      <c r="O24" s="30"/>
    </row>
    <row r="25" spans="1:15" ht="15" customHeight="1" x14ac:dyDescent="0.25">
      <c r="A25" s="33">
        <v>726800000</v>
      </c>
      <c r="B25" s="34"/>
      <c r="C25" s="82">
        <v>744143442.92999995</v>
      </c>
      <c r="D25" s="83"/>
      <c r="E25" s="84"/>
      <c r="F25" s="82">
        <v>672140669.13</v>
      </c>
      <c r="G25" s="83"/>
      <c r="H25" s="84"/>
      <c r="I25" s="35">
        <f>+F25/C25</f>
        <v>0.90324073337729716</v>
      </c>
      <c r="J25" s="36"/>
      <c r="L25" s="30">
        <v>221374</v>
      </c>
      <c r="M25" s="30">
        <v>391408544.06</v>
      </c>
      <c r="N25" s="30"/>
      <c r="O25" s="30"/>
    </row>
    <row r="26" spans="1:15" ht="15" customHeight="1" x14ac:dyDescent="0.25">
      <c r="A26" s="37" t="s">
        <v>23</v>
      </c>
      <c r="B26" s="38"/>
      <c r="C26" s="38"/>
      <c r="D26" s="38"/>
      <c r="E26" s="38"/>
      <c r="F26" s="38"/>
      <c r="G26" s="38"/>
      <c r="H26" s="38"/>
      <c r="I26" s="38"/>
      <c r="J26" s="39"/>
      <c r="L26" s="30">
        <f>SUM(L24:L25)</f>
        <v>430297</v>
      </c>
      <c r="M26" s="30">
        <f>SUM(M24:M25)</f>
        <v>760564667.71000004</v>
      </c>
      <c r="N26" s="30"/>
      <c r="O26" s="30"/>
    </row>
    <row r="27" spans="1:15" x14ac:dyDescent="0.25">
      <c r="A27" s="4"/>
      <c r="B27"/>
      <c r="C27" s="80" t="s">
        <v>49</v>
      </c>
      <c r="D27" s="85"/>
      <c r="E27" s="80" t="s">
        <v>47</v>
      </c>
      <c r="F27" s="85"/>
      <c r="G27" s="80" t="s">
        <v>48</v>
      </c>
      <c r="H27" s="80"/>
      <c r="I27" s="80" t="s">
        <v>24</v>
      </c>
      <c r="J27" s="81"/>
      <c r="L27" s="30"/>
      <c r="M27" s="30"/>
      <c r="N27" s="30"/>
      <c r="O27" s="30"/>
    </row>
    <row r="28" spans="1:15" ht="38.25" x14ac:dyDescent="0.25">
      <c r="A28" s="8" t="s">
        <v>25</v>
      </c>
      <c r="B28" s="9" t="s">
        <v>26</v>
      </c>
      <c r="C28" s="9" t="s">
        <v>38</v>
      </c>
      <c r="D28" s="9" t="s">
        <v>39</v>
      </c>
      <c r="E28" s="9" t="s">
        <v>41</v>
      </c>
      <c r="F28" s="9" t="s">
        <v>42</v>
      </c>
      <c r="G28" s="9" t="s">
        <v>43</v>
      </c>
      <c r="H28" s="9" t="s">
        <v>44</v>
      </c>
      <c r="I28" s="9" t="s">
        <v>45</v>
      </c>
      <c r="J28" s="10" t="s">
        <v>46</v>
      </c>
      <c r="L28" s="30"/>
      <c r="M28" s="30"/>
      <c r="N28" s="30"/>
      <c r="O28" s="30"/>
    </row>
    <row r="29" spans="1:15" ht="36" x14ac:dyDescent="0.25">
      <c r="A29" s="11" t="s">
        <v>56</v>
      </c>
      <c r="B29" s="25" t="s">
        <v>57</v>
      </c>
      <c r="C29" s="12">
        <v>509286</v>
      </c>
      <c r="D29" s="12">
        <f>+C25</f>
        <v>744143442.92999995</v>
      </c>
      <c r="E29" s="12">
        <v>509286</v>
      </c>
      <c r="F29" s="13">
        <f>+C25</f>
        <v>744143442.92999995</v>
      </c>
      <c r="G29" s="14">
        <v>595880</v>
      </c>
      <c r="H29" s="13">
        <f>+F25</f>
        <v>672140669.13</v>
      </c>
      <c r="I29" s="15">
        <f>+Tabla1[[#This Row],[Física 
(E)]]/Tabla1[[#This Row],[Física
(C)]]</f>
        <v>1.1700301991415432</v>
      </c>
      <c r="J29" s="16">
        <f>+Tabla1[[#This Row],[Financiera 
 (F)]]/Tabla1[[#This Row],[Financiera
(D)]]</f>
        <v>0.90324073337729716</v>
      </c>
    </row>
    <row r="30" spans="1:15" ht="15.75" x14ac:dyDescent="0.25">
      <c r="A30" s="51" t="s">
        <v>27</v>
      </c>
      <c r="B30" s="52"/>
      <c r="C30" s="52"/>
      <c r="D30" s="52"/>
      <c r="E30" s="52"/>
      <c r="F30" s="52"/>
      <c r="G30" s="52"/>
      <c r="H30" s="52"/>
      <c r="I30" s="52"/>
      <c r="J30" s="53"/>
    </row>
    <row r="31" spans="1:15" ht="15.75" x14ac:dyDescent="0.25">
      <c r="A31" s="57" t="s">
        <v>28</v>
      </c>
      <c r="B31" s="58"/>
      <c r="C31" s="58"/>
      <c r="D31" s="58"/>
      <c r="E31" s="58"/>
      <c r="F31" s="58"/>
      <c r="G31" s="58"/>
      <c r="H31" s="58"/>
      <c r="I31" s="58"/>
      <c r="J31" s="59"/>
    </row>
    <row r="32" spans="1:15" x14ac:dyDescent="0.25">
      <c r="A32" s="17" t="s">
        <v>29</v>
      </c>
      <c r="B32" s="31" t="s">
        <v>68</v>
      </c>
      <c r="C32" s="31"/>
      <c r="D32" s="31"/>
      <c r="E32" s="31"/>
      <c r="F32" s="31"/>
      <c r="G32" s="31"/>
      <c r="H32" s="31"/>
      <c r="I32" s="31"/>
      <c r="J32" s="32"/>
    </row>
    <row r="33" spans="1:10" ht="30" customHeight="1" x14ac:dyDescent="0.25">
      <c r="A33" s="17" t="s">
        <v>30</v>
      </c>
      <c r="B33" s="31" t="s">
        <v>69</v>
      </c>
      <c r="C33" s="31"/>
      <c r="D33" s="31"/>
      <c r="E33" s="31"/>
      <c r="F33" s="31"/>
      <c r="G33" s="31"/>
      <c r="H33" s="31"/>
      <c r="I33" s="31"/>
      <c r="J33" s="32"/>
    </row>
    <row r="34" spans="1:10" ht="32.25" customHeight="1" x14ac:dyDescent="0.25">
      <c r="A34" s="70" t="s">
        <v>31</v>
      </c>
      <c r="B34" s="31" t="s">
        <v>70</v>
      </c>
      <c r="C34" s="31"/>
      <c r="D34" s="31"/>
      <c r="E34" s="31"/>
      <c r="F34" s="31"/>
      <c r="G34" s="31"/>
      <c r="H34" s="31"/>
      <c r="I34" s="31"/>
      <c r="J34" s="32"/>
    </row>
    <row r="35" spans="1:10" ht="3.75" hidden="1" customHeight="1" x14ac:dyDescent="0.25">
      <c r="A35" s="7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51" customHeight="1" x14ac:dyDescent="0.25">
      <c r="A36" s="17" t="s">
        <v>32</v>
      </c>
      <c r="B36" s="31" t="s">
        <v>71</v>
      </c>
      <c r="C36" s="31"/>
      <c r="D36" s="31"/>
      <c r="E36" s="31"/>
      <c r="F36" s="31"/>
      <c r="G36" s="31"/>
      <c r="H36" s="31"/>
      <c r="I36" s="31"/>
      <c r="J36" s="32"/>
    </row>
    <row r="37" spans="1:10" ht="15.75" x14ac:dyDescent="0.25">
      <c r="A37" s="51" t="s">
        <v>33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15.75" x14ac:dyDescent="0.25">
      <c r="A38" s="88" t="s">
        <v>34</v>
      </c>
      <c r="B38" s="89"/>
      <c r="C38" s="89"/>
      <c r="D38" s="89"/>
      <c r="E38" s="89"/>
      <c r="F38" s="89"/>
      <c r="G38" s="89"/>
      <c r="H38" s="89"/>
      <c r="I38" s="89"/>
      <c r="J38" s="90"/>
    </row>
    <row r="39" spans="1:10" ht="15" customHeight="1" x14ac:dyDescent="0.25">
      <c r="A39" s="91"/>
      <c r="B39" s="92"/>
      <c r="C39" s="92"/>
      <c r="D39" s="92"/>
      <c r="E39" s="92"/>
      <c r="F39" s="92"/>
      <c r="G39" s="92"/>
      <c r="H39" s="92"/>
      <c r="I39" s="92"/>
      <c r="J39" s="93"/>
    </row>
    <row r="40" spans="1:10" ht="27.75" customHeight="1" x14ac:dyDescent="0.25">
      <c r="A40" s="94" t="s">
        <v>40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48" customHeight="1" x14ac:dyDescent="0.25"/>
    <row r="42" spans="1:10" x14ac:dyDescent="0.25">
      <c r="A42" s="27" t="s">
        <v>60</v>
      </c>
      <c r="B42" s="28">
        <f>+A25</f>
        <v>726800000</v>
      </c>
    </row>
    <row r="43" spans="1:10" x14ac:dyDescent="0.25">
      <c r="A43" s="27" t="s">
        <v>61</v>
      </c>
      <c r="B43" s="29">
        <f>+C25</f>
        <v>744143442.92999995</v>
      </c>
      <c r="E43" s="26"/>
      <c r="F43" s="87" t="s">
        <v>66</v>
      </c>
      <c r="G43" s="87"/>
      <c r="H43" s="87"/>
    </row>
    <row r="44" spans="1:10" x14ac:dyDescent="0.25">
      <c r="A44" s="27" t="s">
        <v>62</v>
      </c>
      <c r="B44" s="29">
        <f>+F25</f>
        <v>672140669.13</v>
      </c>
      <c r="F44" s="69" t="s">
        <v>67</v>
      </c>
      <c r="G44" s="69"/>
      <c r="H44" s="69"/>
    </row>
  </sheetData>
  <mergeCells count="52">
    <mergeCell ref="F24:H24"/>
    <mergeCell ref="C27:D27"/>
    <mergeCell ref="C14:J14"/>
    <mergeCell ref="C16:J16"/>
    <mergeCell ref="F43:H43"/>
    <mergeCell ref="F25:H25"/>
    <mergeCell ref="E27:F27"/>
    <mergeCell ref="A37:J37"/>
    <mergeCell ref="A38:J38"/>
    <mergeCell ref="A39:J39"/>
    <mergeCell ref="A40:J40"/>
    <mergeCell ref="B21:J21"/>
    <mergeCell ref="A30:J30"/>
    <mergeCell ref="A31:J31"/>
    <mergeCell ref="B32:J32"/>
    <mergeCell ref="B33:J33"/>
    <mergeCell ref="F44:H44"/>
    <mergeCell ref="A34:A35"/>
    <mergeCell ref="B34:J34"/>
    <mergeCell ref="C15:J15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G27:H27"/>
    <mergeCell ref="I27:J27"/>
    <mergeCell ref="C25:E25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5:J5"/>
    <mergeCell ref="A6:J6"/>
    <mergeCell ref="A7:J7"/>
    <mergeCell ref="B9:J9"/>
    <mergeCell ref="B10:J10"/>
    <mergeCell ref="B35:J35"/>
    <mergeCell ref="B36:J36"/>
    <mergeCell ref="A25:B25"/>
    <mergeCell ref="I25:J25"/>
    <mergeCell ref="A26:J26"/>
  </mergeCells>
  <phoneticPr fontId="22" type="noConversion"/>
  <dataValidations count="15">
    <dataValidation allowBlank="1" showInputMessage="1" showErrorMessage="1" prompt="Monto ejecutado en el trimestre" sqref="H28:H29"/>
    <dataValidation allowBlank="1" showInputMessage="1" showErrorMessage="1" prompt="Meta alcanzada en el trimestre" sqref="G28:G29"/>
    <dataValidation allowBlank="1" showInputMessage="1" showErrorMessage="1" prompt="Monto presupuestado para el producto" sqref="D28 F28:F29"/>
    <dataValidation allowBlank="1" showInputMessage="1" showErrorMessage="1" prompt="Meta anual del indicador" sqref="C28:C29 E28:E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 B33:J33"/>
    <dataValidation allowBlank="1" showInputMessage="1" showErrorMessage="1" prompt="Presupuesto del programa" sqref="A25:C25 F25 D29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"/>
    <dataValidation allowBlank="1" showInputMessage="1" showErrorMessage="1" prompt="1. Describir lo plasmado en el presupuesto_x000a_2. Describir lo alcanzado en términos financieros y de producción " sqref="B34:B35 C35:J35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Nivia Del Orbe</cp:lastModifiedBy>
  <cp:lastPrinted>2024-01-23T13:38:08Z</cp:lastPrinted>
  <dcterms:created xsi:type="dcterms:W3CDTF">2021-03-22T15:50:10Z</dcterms:created>
  <dcterms:modified xsi:type="dcterms:W3CDTF">2024-01-23T16:44:31Z</dcterms:modified>
</cp:coreProperties>
</file>