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MAYO 2022\"/>
    </mc:Choice>
  </mc:AlternateContent>
  <bookViews>
    <workbookView xWindow="0" yWindow="0" windowWidth="2370" windowHeight="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P57" i="1" l="1"/>
  <c r="O54" i="1"/>
  <c r="O18" i="1"/>
  <c r="O12" i="1"/>
  <c r="M12" i="1" l="1"/>
  <c r="M28" i="1"/>
  <c r="M18" i="1"/>
  <c r="D12" i="1" l="1"/>
  <c r="C54" i="1" l="1"/>
  <c r="C28" i="1"/>
  <c r="C12" i="1"/>
  <c r="B54" i="1"/>
  <c r="B38" i="1"/>
  <c r="B28" i="1"/>
  <c r="B18" i="1"/>
  <c r="C85" i="1" l="1"/>
  <c r="B85" i="1"/>
  <c r="C11" i="1"/>
  <c r="F54" i="1"/>
  <c r="P31" i="1"/>
  <c r="F28" i="1"/>
  <c r="F12" i="1"/>
  <c r="F11" i="1" s="1"/>
  <c r="E12" i="1" l="1"/>
  <c r="P59" i="1" l="1"/>
  <c r="P55" i="1"/>
  <c r="P26" i="1"/>
  <c r="E54" i="1" l="1"/>
  <c r="P54" i="1" s="1"/>
  <c r="E28" i="1"/>
  <c r="E18" i="1"/>
  <c r="D28" i="1"/>
  <c r="D18" i="1"/>
  <c r="D11" i="1" s="1"/>
  <c r="E11" i="1" l="1"/>
  <c r="P16" i="1"/>
  <c r="P15" i="1"/>
  <c r="D85" i="1" l="1"/>
  <c r="P58" i="1"/>
  <c r="P56" i="1"/>
  <c r="P52" i="1"/>
  <c r="P53" i="1"/>
  <c r="P50" i="1"/>
  <c r="P51" i="1"/>
  <c r="P47" i="1"/>
  <c r="P48" i="1"/>
  <c r="P49" i="1"/>
  <c r="P44" i="1"/>
  <c r="P45" i="1"/>
  <c r="P46" i="1"/>
  <c r="P41" i="1"/>
  <c r="P42" i="1"/>
  <c r="P43" i="1"/>
  <c r="P39" i="1"/>
  <c r="P40" i="1"/>
  <c r="P38" i="1"/>
  <c r="P36" i="1"/>
  <c r="P28" i="1" s="1"/>
  <c r="P27" i="1"/>
  <c r="P23" i="1"/>
  <c r="P22" i="1"/>
  <c r="P21" i="1"/>
  <c r="P18" i="1" l="1"/>
  <c r="P11" i="1" s="1"/>
  <c r="O28" i="1"/>
  <c r="O85" i="1" l="1"/>
  <c r="O11" i="1"/>
  <c r="N85" i="1"/>
  <c r="N11" i="1"/>
  <c r="M85" i="1" l="1"/>
  <c r="M11" i="1"/>
  <c r="L11" i="1" l="1"/>
  <c r="L85" i="1"/>
  <c r="K11" i="1"/>
  <c r="K85" i="1"/>
  <c r="J11" i="1"/>
  <c r="J85" i="1"/>
  <c r="I11" i="1"/>
  <c r="I85" i="1"/>
  <c r="H11" i="1"/>
  <c r="H85" i="1"/>
  <c r="G85" i="1"/>
  <c r="F85" i="1"/>
  <c r="E85" i="1"/>
</calcChain>
</file>

<file path=xl/sharedStrings.xml><?xml version="1.0" encoding="utf-8"?>
<sst xmlns="http://schemas.openxmlformats.org/spreadsheetml/2006/main" count="107" uniqueCount="105">
  <si>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</si>
  <si>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</si>
  <si>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</si>
  <si>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</si>
  <si>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</si>
  <si>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</si>
  <si>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</si>
  <si>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</si>
  <si>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</si>
  <si>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</si>
  <si>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</si>
  <si>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</si>
  <si>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</si>
  <si>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</si>
  <si>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Noviembre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</si>
  <si>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</si>
  <si>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</si>
  <si>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</si>
  <si>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</si>
  <si>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</si>
  <si>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</si>
  <si>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</si>
  <si>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</si>
  <si>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</si>
  <si>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</si>
  <si>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</si>
  <si>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</si>
  <si>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</si>
  <si>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</si>
  <si>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</si>
  <si>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</si>
  <si>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</si>
  <si>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</si>
  <si>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</si>
  <si>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</si>
  <si>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</si>
  <si>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</si>
  <si>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</si>
  <si>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</si>
  <si>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</si>
  <si>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</si>
  <si>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</si>
  <si>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</si>
  <si>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</si>
  <si>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</si>
  <si>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</si>
  <si>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</si>
  <si>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</si>
  <si>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</si>
  <si>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</si>
  <si>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</si>
  <si>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</si>
  <si>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</si>
  <si>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</si>
  <si>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</si>
  <si>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</si>
  <si>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</si>
  <si>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</si>
  <si>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</si>
  <si>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</si>
  <si>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</si>
  <si>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</si>
  <si>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</si>
  <si>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</si>
  <si>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</si>
  <si>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</si>
  <si>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</si>
  <si>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</si>
  <si>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</si>
  <si>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</si>
  <si>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</si>
  <si>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</si>
  <si>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</si>
  <si>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</si>
  <si>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</si>
  <si>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</si>
  <si>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</si>
  <si>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</si>
  <si>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</si>
  <si>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</si>
  <si>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</si>
  <si>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</si>
  <si>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</si>
  <si>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</si>
  <si>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</si>
  <si>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</si>
  <si>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</si>
  <si>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</si>
  <si>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</si>
  <si>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</si>
  <si>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</si>
  <si>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</si>
  <si>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</si>
  <si>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</si>
  <si>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</si>
  <si>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</si>
  <si>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</si>
  <si>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</si>
  <si>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</si>
  <si>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</si>
  <si>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</si>
  <si>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Contabilidad                                                                                                                      Encargado Financiero</t>
  </si>
  <si>
    <t xml:space="preserve">     </t>
  </si>
  <si>
    <r>
      <rPr>
        <sz val="12"/>
        <color theme="1"/>
        <rFont val="Calibri"/>
        <family val="2"/>
        <scheme val="minor"/>
      </rPr>
      <t>Elaborado Por</t>
    </r>
    <r>
      <rPr>
        <b/>
        <sz val="12"/>
        <color theme="1"/>
        <rFont val="Calibri"/>
        <family val="2"/>
        <scheme val="minor"/>
      </rPr>
      <t xml:space="preserve">: Lic. Yosenia Puello                                                                 </t>
    </r>
    <r>
      <rPr>
        <sz val="12"/>
        <color theme="1"/>
        <rFont val="Calibri"/>
        <family val="2"/>
        <scheme val="minor"/>
      </rPr>
      <t>Aprobado Por</t>
    </r>
    <r>
      <rPr>
        <b/>
        <sz val="12"/>
        <color theme="1"/>
        <rFont val="Calibri"/>
        <family val="2"/>
        <scheme val="minor"/>
      </rPr>
      <t xml:space="preserve">: Dr. Francisco Reyes                                                                              </t>
    </r>
  </si>
  <si>
    <t xml:space="preserve">                                                                  Gasto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</si>
</sst>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164" fontId="3" fillId="0" borderId="1" xfId="0" applyNumberFormat="1" applyFont="1" applyBorder="1"/>
    <xf numFmtId="0" fontId="2" fillId="2" borderId="3" xfId="0" applyFont="1" applyFill="1" applyBorder="1" applyAlignment="1">
      <alignment horizontal="left" vertical="center"/>
    </xf>
    <xf numFmtId="0" fontId="8" fillId="0" borderId="0" xfId="0" applyFont="1"/>
    <xf numFmtId="164" fontId="10" fillId="0" borderId="1" xfId="0" applyNumberFormat="1" applyFont="1" applyBorder="1"/>
    <xf numFmtId="43" fontId="11" fillId="0" borderId="0" xfId="1" applyFont="1"/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43" fontId="8" fillId="0" borderId="0" xfId="1" applyFont="1"/>
    <xf numFmtId="43" fontId="15" fillId="0" borderId="0" xfId="1" applyFont="1"/>
    <xf numFmtId="43" fontId="0" fillId="0" borderId="0" xfId="1" applyFont="1"/>
    <xf numFmtId="43" fontId="3" fillId="0" borderId="0" xfId="1" applyFont="1"/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 readingOrder="1"/>
    </xf>
    <xf numFmtId="43" fontId="3" fillId="0" borderId="0" xfId="1" applyFont="1" applyBorder="1"/>
    <xf numFmtId="0" fontId="14" fillId="4" borderId="2" xfId="0" applyFont="1" applyFill="1" applyBorder="1" applyAlignment="1">
      <alignment vertical="center"/>
    </xf>
    <xf numFmtId="43" fontId="10" fillId="4" borderId="2" xfId="1" applyFont="1" applyFill="1" applyBorder="1"/>
    <xf numFmtId="43" fontId="9" fillId="4" borderId="2" xfId="1" applyFont="1" applyFill="1" applyBorder="1"/>
    <xf numFmtId="43" fontId="3" fillId="4" borderId="2" xfId="1" applyFont="1" applyFill="1" applyBorder="1"/>
    <xf numFmtId="164" fontId="10" fillId="4" borderId="2" xfId="0" applyNumberFormat="1" applyFont="1" applyFill="1" applyBorder="1"/>
    <xf numFmtId="2" fontId="0" fillId="0" borderId="0" xfId="0" applyNumberFormat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3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43" fontId="11" fillId="0" borderId="0" xfId="1" applyFont="1" applyBorder="1"/>
    <xf numFmtId="43" fontId="11" fillId="0" borderId="0" xfId="1" applyFont="1" applyFill="1"/>
    <xf numFmtId="43" fontId="1" fillId="0" borderId="0" xfId="1" applyFont="1" applyBorder="1"/>
    <xf numFmtId="0" fontId="0" fillId="0" borderId="10" xfId="0" applyBorder="1"/>
    <xf numFmtId="0" fontId="0" fillId="0" borderId="11" xfId="0" applyBorder="1"/>
    <xf numFmtId="43" fontId="11" fillId="0" borderId="0" xfId="1" applyFont="1" applyAlignment="1">
      <alignment vertical="top"/>
    </xf>
    <xf numFmtId="43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 wrapText="1"/>
    </xf>
    <xf numFmtId="43" fontId="10" fillId="0" borderId="0" xfId="1" applyFont="1" applyBorder="1" applyAlignment="1">
      <alignment vertical="top"/>
    </xf>
    <xf numFmtId="2" fontId="0" fillId="0" borderId="0" xfId="0" applyNumberFormat="1" applyAlignment="1">
      <alignment vertical="top"/>
    </xf>
    <xf numFmtId="43" fontId="10" fillId="0" borderId="1" xfId="0" applyNumberFormat="1" applyFont="1" applyBorder="1" applyAlignment="1">
      <alignment horizontal="left"/>
    </xf>
    <xf numFmtId="2" fontId="11" fillId="0" borderId="0" xfId="0" applyNumberFormat="1" applyFont="1"/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43" fontId="10" fillId="5" borderId="0" xfId="1" applyFont="1" applyFill="1"/>
    <xf numFmtId="43" fontId="0" fillId="0" borderId="0" xfId="1" applyFont="1" applyBorder="1"/>
    <xf numFmtId="43" fontId="9" fillId="0" borderId="1" xfId="1" applyFont="1" applyBorder="1"/>
    <xf numFmtId="0" fontId="7" fillId="0" borderId="12" xfId="0" applyFont="1" applyBorder="1" applyAlignment="1">
      <alignment horizontal="center" vertical="top" wrapText="1" readingOrder="1"/>
    </xf>
    <xf numFmtId="43" fontId="8" fillId="0" borderId="0" xfId="1" applyFont="1" applyFill="1"/>
    <xf numFmtId="0" fontId="8" fillId="0" borderId="0" xfId="0" applyFont="1" applyFill="1"/>
    <xf numFmtId="43" fontId="15" fillId="0" borderId="0" xfId="1" applyFont="1" applyFill="1"/>
    <xf numFmtId="0" fontId="7" fillId="0" borderId="0" xfId="0" applyFont="1" applyBorder="1" applyAlignment="1">
      <alignment horizontal="center" vertical="top" wrapText="1" readingOrder="1"/>
    </xf>
    <xf numFmtId="43" fontId="3" fillId="0" borderId="1" xfId="1" applyFont="1" applyBorder="1"/>
    <xf numFmtId="43" fontId="0" fillId="0" borderId="0" xfId="0" applyNumberFormat="1"/>
    <xf numFmtId="0" fontId="0" fillId="0" borderId="13" xfId="0" applyBorder="1"/>
    <xf numFmtId="0" fontId="0" fillId="0" borderId="0" xfId="0" applyFill="1"/>
    <xf numFmtId="43" fontId="10" fillId="0" borderId="0" xfId="1" applyFont="1" applyFill="1"/>
    <xf numFmtId="43" fontId="0" fillId="0" borderId="0" xfId="1" applyFont="1" applyFill="1"/>
    <xf numFmtId="43" fontId="3" fillId="0" borderId="0" xfId="0" applyNumberFormat="1" applyFont="1" applyFill="1"/>
    <xf numFmtId="0" fontId="11" fillId="0" borderId="0" xfId="0" applyFont="1" applyFill="1"/>
    <xf numFmtId="0" fontId="6" fillId="0" borderId="0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209675" cy="609600"/>
    <xdr:pic>
      <xdr:nvPicPr>
        <xdr:cNvPr id="2" name="Imagen 1">
          <a:extLst>
            <a:ext uri="{FF2B5EF4-FFF2-40B4-BE49-F238E27FC236}">
              <a16:creationId xmlns="" xmlns:a16="http://schemas.microsoft.com/office/drawing/2014/main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57150</xdr:colOff>
      <xdr:row>0</xdr:row>
      <xdr:rowOff>66675</xdr:rowOff>
    </xdr:from>
    <xdr:to>
      <xdr:col>12</xdr:col>
      <xdr:colOff>133350</xdr:colOff>
      <xdr:row>3</xdr:row>
      <xdr:rowOff>95250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66675"/>
          <a:ext cx="1200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"/>
  <sheetViews>
    <sheetView tabSelected="1" topLeftCell="A88" zoomScaleNormal="100" workbookViewId="0">
      <selection activeCell="F78" sqref="F78"/>
    </sheetView>
  </sheetViews>
  <sheetFormatPr baseColWidth="10" defaultRowHeight="15" x14ac:dyDescent="0.25"/>
  <cols>
    <col min="1" max="1" width="57.42578125" customWidth="1"/>
    <col min="2" max="2" width="15.85546875" style="1" customWidth="1"/>
    <col min="3" max="3" width="17" style="1" customWidth="1"/>
    <col min="4" max="4" width="13.28515625" customWidth="1"/>
    <col min="5" max="5" width="13.5703125" customWidth="1"/>
    <col min="6" max="6" width="16.8554687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2.5703125" hidden="1" customWidth="1"/>
    <col min="13" max="13" width="15" customWidth="1"/>
    <col min="14" max="14" width="0.140625" customWidth="1"/>
    <col min="15" max="15" width="15" customWidth="1"/>
    <col min="16" max="16" width="14.85546875" customWidth="1"/>
    <col min="17" max="17" width="15.7109375" customWidth="1"/>
  </cols>
  <sheetData>
    <row r="1" spans="1:17" ht="28.5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7" ht="2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7" ht="15.75" x14ac:dyDescent="0.25">
      <c r="A3" s="88" t="s">
        <v>100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7" ht="15.75" x14ac:dyDescent="0.25">
      <c r="A4" s="90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7" ht="15.75" x14ac:dyDescent="0.25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 s="1" customFormat="1" ht="15.75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7" s="1" customFormat="1" ht="15.75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7" s="1" customFormat="1" ht="15.75" x14ac:dyDescent="0.25">
      <c r="A8" s="26"/>
      <c r="B8" s="29"/>
      <c r="C8" s="29"/>
      <c r="D8" s="26"/>
      <c r="E8" s="26"/>
      <c r="F8" s="26"/>
      <c r="G8" s="26"/>
      <c r="H8" s="26"/>
      <c r="I8" s="26"/>
      <c r="J8" s="26"/>
      <c r="K8" s="26"/>
      <c r="L8" s="26"/>
      <c r="M8" s="69"/>
      <c r="N8" s="26"/>
      <c r="O8" s="26"/>
      <c r="P8" s="26"/>
    </row>
    <row r="9" spans="1:17" x14ac:dyDescent="0.25">
      <c r="D9" s="64" t="s">
        <v>104</v>
      </c>
      <c r="E9" s="65"/>
      <c r="F9" s="50"/>
      <c r="G9" s="1"/>
      <c r="H9" s="1"/>
      <c r="I9" s="1"/>
      <c r="J9" s="1"/>
      <c r="K9" s="1"/>
      <c r="L9" s="1"/>
      <c r="M9" s="1"/>
      <c r="N9" s="1"/>
      <c r="O9" s="76"/>
      <c r="P9" s="51"/>
    </row>
    <row r="10" spans="1:17" x14ac:dyDescent="0.25">
      <c r="A10" s="3" t="s">
        <v>4</v>
      </c>
      <c r="B10" s="60" t="s">
        <v>91</v>
      </c>
      <c r="C10" s="60" t="s">
        <v>92</v>
      </c>
      <c r="D10" s="61" t="s">
        <v>5</v>
      </c>
      <c r="E10" s="61" t="s">
        <v>6</v>
      </c>
      <c r="F10" s="61" t="s">
        <v>7</v>
      </c>
      <c r="G10" s="62" t="s">
        <v>8</v>
      </c>
      <c r="H10" s="63" t="s">
        <v>9</v>
      </c>
      <c r="I10" s="62" t="s">
        <v>10</v>
      </c>
      <c r="J10" s="63" t="s">
        <v>11</v>
      </c>
      <c r="K10" s="62" t="s">
        <v>12</v>
      </c>
      <c r="L10" s="62" t="s">
        <v>13</v>
      </c>
      <c r="M10" s="62" t="s">
        <v>8</v>
      </c>
      <c r="N10" s="62" t="s">
        <v>14</v>
      </c>
      <c r="O10" s="63" t="s">
        <v>9</v>
      </c>
      <c r="P10" s="62" t="s">
        <v>15</v>
      </c>
    </row>
    <row r="11" spans="1:17" x14ac:dyDescent="0.25">
      <c r="A11" s="12" t="s">
        <v>16</v>
      </c>
      <c r="B11" s="13">
        <v>674698941</v>
      </c>
      <c r="C11" s="58">
        <f>SUM(C12,C18,C28,C54)</f>
        <v>-5900000</v>
      </c>
      <c r="D11" s="13">
        <f>SUM(D12,D18,D28,D38,D47,D54,D64,D69,D72,,D76,D80,D83)</f>
        <v>45279105.919999994</v>
      </c>
      <c r="E11" s="13">
        <f>SUM(E12,E18,E28)</f>
        <v>46857608.770000003</v>
      </c>
      <c r="F11" s="13">
        <f>SUM(F12,F28,F54)</f>
        <v>43187684.770000003</v>
      </c>
      <c r="G11" s="5">
        <v>38668647.490000002</v>
      </c>
      <c r="H11" s="5">
        <f>H12+H18</f>
        <v>41305146.700000003</v>
      </c>
      <c r="I11" s="5">
        <f>I12+I18+I28</f>
        <v>41777292.079999998</v>
      </c>
      <c r="J11" s="5">
        <f>J12+J18+J28+J54</f>
        <v>51796862.140000001</v>
      </c>
      <c r="K11" s="5">
        <f>K12+K18+K28+K54</f>
        <v>61347647.799999997</v>
      </c>
      <c r="L11" s="5">
        <f>L12+L18+L28+L54</f>
        <v>50475396.700000003</v>
      </c>
      <c r="M11" s="68">
        <f>M12+M18+M28+M54</f>
        <v>44974672.939999998</v>
      </c>
      <c r="N11" s="2">
        <f>N12+N18+N28</f>
        <v>43217381.269999996</v>
      </c>
      <c r="O11" s="74">
        <f>O12+O18+O28+O54</f>
        <v>46493884.999999993</v>
      </c>
      <c r="P11" s="30">
        <f>SUM(P12+P18+P28+P54)</f>
        <v>226792957.39999998</v>
      </c>
    </row>
    <row r="12" spans="1:17" x14ac:dyDescent="0.25">
      <c r="A12" s="14" t="s">
        <v>17</v>
      </c>
      <c r="B12" s="52">
        <v>543800412</v>
      </c>
      <c r="C12" s="6">
        <f>SUM(C13:C17)</f>
        <v>-9000000</v>
      </c>
      <c r="D12" s="6">
        <f>SUM(D13:D17)</f>
        <v>43378120.269999996</v>
      </c>
      <c r="E12" s="6">
        <f>SUM(E13:E17)</f>
        <v>39617631.170000002</v>
      </c>
      <c r="F12" s="6">
        <f>SUM(F13:F27)</f>
        <v>39644389.810000002</v>
      </c>
      <c r="G12" s="6">
        <v>33463906.940000001</v>
      </c>
      <c r="H12" s="6">
        <v>40841996.07</v>
      </c>
      <c r="I12" s="6">
        <v>38471439.140000001</v>
      </c>
      <c r="J12" s="6">
        <v>38483151.079999998</v>
      </c>
      <c r="K12" s="6">
        <v>38904935.149999999</v>
      </c>
      <c r="L12" s="6">
        <v>38457083.590000004</v>
      </c>
      <c r="M12" s="22">
        <f>SUM(M13:M17)</f>
        <v>39981058.280000001</v>
      </c>
      <c r="N12" s="6">
        <v>39015234.899999999</v>
      </c>
      <c r="O12" s="6">
        <f>SUM(O13:O17)</f>
        <v>40148028.879999995</v>
      </c>
      <c r="P12" s="49">
        <v>202769228.41</v>
      </c>
      <c r="Q12" s="75"/>
    </row>
    <row r="13" spans="1:17" ht="17.25" customHeight="1" x14ac:dyDescent="0.25">
      <c r="A13" s="15" t="s">
        <v>18</v>
      </c>
      <c r="B13" s="52">
        <v>142243513</v>
      </c>
      <c r="C13" s="6">
        <v>-4500000</v>
      </c>
      <c r="D13" s="6">
        <v>37367772.119999997</v>
      </c>
      <c r="E13" s="6">
        <v>33895648.850000001</v>
      </c>
      <c r="F13" s="6">
        <v>33937663.469999999</v>
      </c>
      <c r="G13" s="6">
        <v>28522647.32</v>
      </c>
      <c r="H13" s="6">
        <v>28158463.920000002</v>
      </c>
      <c r="I13" s="6">
        <v>33367005.420000002</v>
      </c>
      <c r="J13" s="6">
        <v>32426736.050000001</v>
      </c>
      <c r="K13" s="6">
        <v>33263651.640000001</v>
      </c>
      <c r="L13" s="6">
        <v>32848088.170000002</v>
      </c>
      <c r="M13" s="70">
        <v>33923163.530000001</v>
      </c>
      <c r="N13" s="6">
        <v>33331872.260000002</v>
      </c>
      <c r="O13" s="48">
        <v>33792322.450000003</v>
      </c>
      <c r="P13" s="49">
        <v>172916570.41999999</v>
      </c>
      <c r="Q13" s="75"/>
    </row>
    <row r="14" spans="1:17" ht="18.75" customHeight="1" x14ac:dyDescent="0.25">
      <c r="A14" s="15" t="s">
        <v>19</v>
      </c>
      <c r="B14" s="52">
        <v>264099581</v>
      </c>
      <c r="C14" s="59"/>
      <c r="D14" s="6">
        <v>557500</v>
      </c>
      <c r="E14" s="47">
        <v>517666.67</v>
      </c>
      <c r="F14" s="47">
        <v>495000</v>
      </c>
      <c r="G14" s="18">
        <v>554500</v>
      </c>
      <c r="H14" s="18">
        <v>8352681.9900000002</v>
      </c>
      <c r="I14" s="6">
        <v>0</v>
      </c>
      <c r="J14" s="6">
        <v>1096500</v>
      </c>
      <c r="K14" s="6">
        <v>538333.32999999996</v>
      </c>
      <c r="L14" s="6">
        <v>570000</v>
      </c>
      <c r="M14" s="70">
        <v>849399.96</v>
      </c>
      <c r="N14" s="6">
        <v>570000</v>
      </c>
      <c r="O14" s="48">
        <v>1167166.6599999999</v>
      </c>
      <c r="P14" s="67">
        <v>3586733.29</v>
      </c>
      <c r="Q14" s="75"/>
    </row>
    <row r="15" spans="1:17" x14ac:dyDescent="0.25">
      <c r="A15" s="15" t="s">
        <v>20</v>
      </c>
      <c r="B15" s="52">
        <v>6000000</v>
      </c>
      <c r="C15" s="6">
        <v>-6000000</v>
      </c>
      <c r="D15" s="7"/>
      <c r="E15" s="7"/>
      <c r="F15" s="7"/>
      <c r="G15" s="7"/>
      <c r="H15" s="7"/>
      <c r="I15" s="7"/>
      <c r="J15" s="7"/>
      <c r="K15" s="6"/>
      <c r="L15" s="6"/>
      <c r="M15" s="71"/>
      <c r="N15" s="1"/>
      <c r="O15" s="77"/>
      <c r="P15" s="24">
        <f t="shared" ref="P15:P23" si="0">D15+E15+F15+G15+H15+I15+J15+K15+L15+M15+N15+O15</f>
        <v>0</v>
      </c>
    </row>
    <row r="16" spans="1:17" x14ac:dyDescent="0.25">
      <c r="A16" s="15" t="s">
        <v>21</v>
      </c>
      <c r="B16" s="52">
        <v>56908787</v>
      </c>
      <c r="C16" s="6">
        <v>1500000</v>
      </c>
      <c r="D16" s="7">
        <v>246734.37</v>
      </c>
      <c r="E16" s="7"/>
      <c r="F16" s="7"/>
      <c r="G16" s="7"/>
      <c r="H16" s="7"/>
      <c r="I16" s="7"/>
      <c r="J16" s="7"/>
      <c r="K16" s="6"/>
      <c r="L16" s="6"/>
      <c r="M16" s="71"/>
      <c r="N16" s="1"/>
      <c r="O16" s="77"/>
      <c r="P16" s="24">
        <f t="shared" si="0"/>
        <v>246734.37</v>
      </c>
    </row>
    <row r="17" spans="1:17" x14ac:dyDescent="0.25">
      <c r="A17" s="15" t="s">
        <v>22</v>
      </c>
      <c r="B17" s="52">
        <v>74548531</v>
      </c>
      <c r="C17" s="6"/>
      <c r="D17" s="6">
        <v>5206113.78</v>
      </c>
      <c r="E17" s="6">
        <v>5204315.6500000004</v>
      </c>
      <c r="F17" s="6">
        <v>5211726.34</v>
      </c>
      <c r="G17" s="6">
        <v>4386759.62</v>
      </c>
      <c r="H17" s="6">
        <v>4330850.16</v>
      </c>
      <c r="I17" s="6">
        <v>5104433.72</v>
      </c>
      <c r="J17" s="6">
        <v>4959915.03</v>
      </c>
      <c r="K17" s="6">
        <v>5102950.18</v>
      </c>
      <c r="L17" s="6">
        <v>5038995.42</v>
      </c>
      <c r="M17" s="70">
        <v>5208494.79</v>
      </c>
      <c r="N17" s="6">
        <v>5113362.6399999997</v>
      </c>
      <c r="O17" s="48">
        <v>5188539.7699999996</v>
      </c>
      <c r="P17" s="24">
        <v>26019190.329999998</v>
      </c>
      <c r="Q17" s="75"/>
    </row>
    <row r="18" spans="1:17" x14ac:dyDescent="0.25">
      <c r="A18" s="14" t="s">
        <v>23</v>
      </c>
      <c r="B18" s="53">
        <f>SUM(B19:B27)</f>
        <v>8426325</v>
      </c>
      <c r="C18" s="8">
        <v>3900000</v>
      </c>
      <c r="D18" s="8">
        <f>SUM(D19:D27)</f>
        <v>110323.65</v>
      </c>
      <c r="E18" s="19">
        <f>SUM(E19:E27)</f>
        <v>886918.38</v>
      </c>
      <c r="F18" s="19"/>
      <c r="G18" s="8">
        <v>568359.92000000004</v>
      </c>
      <c r="H18" s="8">
        <v>463150.63</v>
      </c>
      <c r="I18" s="8">
        <v>363000</v>
      </c>
      <c r="J18" s="8">
        <v>250282.83</v>
      </c>
      <c r="K18" s="8">
        <v>1452235.97</v>
      </c>
      <c r="L18" s="9">
        <v>1082853.94</v>
      </c>
      <c r="M18" s="72">
        <f>SUM(M19:M27)</f>
        <v>491935.05000000005</v>
      </c>
      <c r="N18" s="8">
        <v>188307.04</v>
      </c>
      <c r="O18" s="78">
        <f>SUM(O19:O25)</f>
        <v>1024389.1799999999</v>
      </c>
      <c r="P18" s="25">
        <f>SUM(P19:P27)</f>
        <v>2513566.2599999998</v>
      </c>
    </row>
    <row r="19" spans="1:17" x14ac:dyDescent="0.25">
      <c r="A19" s="15" t="s">
        <v>24</v>
      </c>
      <c r="B19" s="52">
        <v>3829978</v>
      </c>
      <c r="C19" s="6">
        <v>100000</v>
      </c>
      <c r="D19" s="6">
        <v>107623.65</v>
      </c>
      <c r="E19" s="6">
        <v>677491.98</v>
      </c>
      <c r="F19" s="6">
        <v>0</v>
      </c>
      <c r="G19" s="6">
        <v>237381.72</v>
      </c>
      <c r="H19" s="6">
        <v>463150.63</v>
      </c>
      <c r="I19" s="6">
        <v>360000</v>
      </c>
      <c r="J19" s="6">
        <v>250282.83</v>
      </c>
      <c r="K19" s="6">
        <v>970744.05</v>
      </c>
      <c r="L19" s="6">
        <v>586073.93999999994</v>
      </c>
      <c r="M19" s="70">
        <v>295685.95</v>
      </c>
      <c r="N19" s="6">
        <v>188307.04</v>
      </c>
      <c r="O19" s="48">
        <v>484941.18</v>
      </c>
      <c r="P19" s="6">
        <v>1565742.76</v>
      </c>
      <c r="Q19" s="75"/>
    </row>
    <row r="20" spans="1:17" x14ac:dyDescent="0.25">
      <c r="A20" s="15" t="s">
        <v>25</v>
      </c>
      <c r="B20" s="52">
        <v>459348</v>
      </c>
      <c r="C20" s="6"/>
      <c r="D20" s="6">
        <v>0</v>
      </c>
      <c r="E20" s="6">
        <v>0</v>
      </c>
      <c r="F20" s="6">
        <v>0</v>
      </c>
      <c r="G20" s="6">
        <v>330978.2</v>
      </c>
      <c r="H20" s="6">
        <v>0</v>
      </c>
      <c r="I20" s="6">
        <v>0</v>
      </c>
      <c r="J20" s="7">
        <v>0</v>
      </c>
      <c r="K20" s="6">
        <v>481491.92</v>
      </c>
      <c r="L20" s="6">
        <v>420670</v>
      </c>
      <c r="M20" s="71">
        <v>0</v>
      </c>
      <c r="N20" s="6">
        <v>0</v>
      </c>
      <c r="O20" s="48">
        <v>409648</v>
      </c>
      <c r="P20" s="6">
        <v>409648</v>
      </c>
    </row>
    <row r="21" spans="1:17" x14ac:dyDescent="0.25">
      <c r="A21" s="15" t="s">
        <v>26</v>
      </c>
      <c r="B21" s="54">
        <v>0</v>
      </c>
      <c r="C21" s="6"/>
      <c r="D21" s="6">
        <v>0</v>
      </c>
      <c r="E21" s="6">
        <v>0</v>
      </c>
      <c r="F21" s="6">
        <v>0</v>
      </c>
      <c r="G21" s="7"/>
      <c r="H21" s="7"/>
      <c r="I21" s="7"/>
      <c r="J21" s="7"/>
      <c r="K21" s="7"/>
      <c r="L21" s="7"/>
      <c r="M21" s="71"/>
      <c r="N21" s="1"/>
      <c r="O21" s="77"/>
      <c r="P21" s="6">
        <f t="shared" si="0"/>
        <v>0</v>
      </c>
    </row>
    <row r="22" spans="1:17" x14ac:dyDescent="0.25">
      <c r="A22" s="15" t="s">
        <v>27</v>
      </c>
      <c r="B22" s="54">
        <v>0</v>
      </c>
      <c r="C22" s="6">
        <v>500000</v>
      </c>
      <c r="D22" s="6">
        <v>0</v>
      </c>
      <c r="E22" s="6">
        <v>0</v>
      </c>
      <c r="F22" s="6">
        <v>0</v>
      </c>
      <c r="G22" s="7"/>
      <c r="H22" s="7"/>
      <c r="I22" s="7"/>
      <c r="J22" s="7"/>
      <c r="K22" s="7"/>
      <c r="L22" s="7"/>
      <c r="M22" s="70">
        <v>16600</v>
      </c>
      <c r="N22" s="1"/>
      <c r="O22" s="77"/>
      <c r="P22" s="6">
        <f t="shared" si="0"/>
        <v>16600</v>
      </c>
    </row>
    <row r="23" spans="1:17" x14ac:dyDescent="0.25">
      <c r="A23" s="15" t="s">
        <v>28</v>
      </c>
      <c r="B23" s="54">
        <v>0</v>
      </c>
      <c r="C23" s="6"/>
      <c r="D23" s="6">
        <v>0</v>
      </c>
      <c r="E23" s="6">
        <v>0</v>
      </c>
      <c r="F23" s="6">
        <v>0</v>
      </c>
      <c r="G23" s="7"/>
      <c r="H23" s="7"/>
      <c r="I23" s="7"/>
      <c r="J23" s="7"/>
      <c r="K23" s="7"/>
      <c r="L23" s="7"/>
      <c r="M23" s="71"/>
      <c r="N23" s="1"/>
      <c r="O23" s="77"/>
      <c r="P23" s="6">
        <f t="shared" si="0"/>
        <v>0</v>
      </c>
    </row>
    <row r="24" spans="1:17" x14ac:dyDescent="0.25">
      <c r="A24" s="15" t="s">
        <v>29</v>
      </c>
      <c r="B24" s="54">
        <v>0</v>
      </c>
      <c r="C24" s="6"/>
      <c r="D24" s="6">
        <v>0</v>
      </c>
      <c r="E24" s="6">
        <v>0</v>
      </c>
      <c r="F24" s="6">
        <v>0</v>
      </c>
      <c r="G24" s="7"/>
      <c r="H24" s="7"/>
      <c r="I24" s="7"/>
      <c r="J24" s="7"/>
      <c r="K24" s="7"/>
      <c r="L24" s="7"/>
      <c r="M24" s="71"/>
      <c r="N24" s="1"/>
      <c r="O24" s="77"/>
      <c r="P24" s="6">
        <v>0</v>
      </c>
    </row>
    <row r="25" spans="1:17" ht="26.25" customHeight="1" x14ac:dyDescent="0.25">
      <c r="A25" s="11" t="s">
        <v>30</v>
      </c>
      <c r="B25" s="55">
        <v>1450000</v>
      </c>
      <c r="C25" s="6">
        <v>1100000</v>
      </c>
      <c r="D25" s="6">
        <v>0</v>
      </c>
      <c r="E25" s="20">
        <v>0</v>
      </c>
      <c r="F25" s="6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6">
        <v>76110</v>
      </c>
      <c r="M25" s="70">
        <v>6600</v>
      </c>
      <c r="N25" s="7">
        <v>0</v>
      </c>
      <c r="O25" s="48">
        <v>129800</v>
      </c>
      <c r="P25" s="6">
        <v>136400</v>
      </c>
    </row>
    <row r="26" spans="1:17" x14ac:dyDescent="0.25">
      <c r="A26" s="15" t="s">
        <v>31</v>
      </c>
      <c r="B26" s="52">
        <v>2686999</v>
      </c>
      <c r="C26" s="6">
        <v>2200000</v>
      </c>
      <c r="D26" s="6">
        <v>2700</v>
      </c>
      <c r="E26" s="6">
        <v>209426.4</v>
      </c>
      <c r="F26" s="6">
        <v>0</v>
      </c>
      <c r="G26" s="7"/>
      <c r="H26" s="7"/>
      <c r="I26" s="6">
        <v>3000</v>
      </c>
      <c r="J26" s="7"/>
      <c r="K26" s="7"/>
      <c r="L26" s="7"/>
      <c r="M26" s="71"/>
      <c r="N26" s="1"/>
      <c r="O26" s="79"/>
      <c r="P26" s="6">
        <f>SUM(D26:E26)</f>
        <v>212126.4</v>
      </c>
    </row>
    <row r="27" spans="1:17" x14ac:dyDescent="0.25">
      <c r="A27" s="15" t="s">
        <v>32</v>
      </c>
      <c r="B27" s="54">
        <v>0</v>
      </c>
      <c r="C27" s="6"/>
      <c r="D27" s="7"/>
      <c r="E27" s="7"/>
      <c r="F27" s="6">
        <v>0</v>
      </c>
      <c r="G27" s="7"/>
      <c r="H27" s="7"/>
      <c r="I27" s="7"/>
      <c r="J27" s="7"/>
      <c r="K27" s="7"/>
      <c r="L27" s="7"/>
      <c r="M27" s="70">
        <v>173049.1</v>
      </c>
      <c r="N27" s="1"/>
      <c r="O27" s="77"/>
      <c r="P27" s="6">
        <f t="shared" ref="P27:P38" si="1">D27+E27+F27+G27+H27+I27+J27+K27+L27+M27+N27+O27</f>
        <v>173049.1</v>
      </c>
    </row>
    <row r="28" spans="1:17" x14ac:dyDescent="0.25">
      <c r="A28" s="14" t="s">
        <v>33</v>
      </c>
      <c r="B28" s="53">
        <f>SUM(B29:B37)</f>
        <v>108681804</v>
      </c>
      <c r="C28" s="8">
        <f>SUM(C29:C37)</f>
        <v>-2900000</v>
      </c>
      <c r="D28" s="8">
        <f>SUM(D29:D37)</f>
        <v>1790662</v>
      </c>
      <c r="E28" s="8">
        <f>SUM(E29:E37)</f>
        <v>6353059.2199999988</v>
      </c>
      <c r="F28" s="8">
        <f>SUM(F29:F37)</f>
        <v>3157098.9</v>
      </c>
      <c r="G28" s="8">
        <v>4636380.63</v>
      </c>
      <c r="H28" s="7"/>
      <c r="I28" s="8">
        <v>2942852.94</v>
      </c>
      <c r="J28" s="8">
        <v>12917128.23</v>
      </c>
      <c r="K28" s="8">
        <v>19578191.399999999</v>
      </c>
      <c r="L28" s="8">
        <v>10935459.17</v>
      </c>
      <c r="M28" s="72">
        <f>SUM(M29:M37)</f>
        <v>4501679.6099999994</v>
      </c>
      <c r="N28" s="8">
        <v>4013839.33</v>
      </c>
      <c r="O28" s="80">
        <f>O29+O32+O35+O37</f>
        <v>5321466.9399999995</v>
      </c>
      <c r="P28" s="25">
        <f>SUM(P29:P37)</f>
        <v>21123966.670000002</v>
      </c>
    </row>
    <row r="29" spans="1:17" x14ac:dyDescent="0.25">
      <c r="A29" s="15" t="s">
        <v>34</v>
      </c>
      <c r="B29" s="52">
        <v>8211804</v>
      </c>
      <c r="C29" s="6">
        <v>-1500000</v>
      </c>
      <c r="D29" s="6">
        <v>284925</v>
      </c>
      <c r="E29" s="6">
        <v>768086.22</v>
      </c>
      <c r="F29" s="48">
        <v>631273.5</v>
      </c>
      <c r="G29" s="6">
        <v>745431.58</v>
      </c>
      <c r="H29" s="7"/>
      <c r="I29" s="6">
        <v>454331.45</v>
      </c>
      <c r="J29" s="6">
        <v>1372606.53</v>
      </c>
      <c r="K29" s="6">
        <v>1107476.83</v>
      </c>
      <c r="L29" s="6">
        <v>340497.75</v>
      </c>
      <c r="M29" s="70">
        <v>7000</v>
      </c>
      <c r="N29" s="1"/>
      <c r="O29" s="48">
        <v>469046.04</v>
      </c>
      <c r="P29" s="6">
        <v>2160330.7599999998</v>
      </c>
    </row>
    <row r="30" spans="1:17" ht="21" customHeight="1" x14ac:dyDescent="0.25">
      <c r="A30" s="15" t="s">
        <v>35</v>
      </c>
      <c r="B30" s="52">
        <v>100000</v>
      </c>
      <c r="C30" s="6">
        <v>150000</v>
      </c>
      <c r="D30" s="6">
        <v>56463</v>
      </c>
      <c r="E30" s="6">
        <v>0</v>
      </c>
      <c r="F30" s="7">
        <v>0</v>
      </c>
      <c r="G30" s="7">
        <v>0</v>
      </c>
      <c r="H30" s="7">
        <v>0</v>
      </c>
      <c r="I30" s="6">
        <v>1000</v>
      </c>
      <c r="J30" s="7">
        <v>0</v>
      </c>
      <c r="K30" s="7">
        <v>0</v>
      </c>
      <c r="L30" s="7">
        <v>0</v>
      </c>
      <c r="M30" s="70">
        <v>130047.8</v>
      </c>
      <c r="N30" s="7">
        <v>0</v>
      </c>
      <c r="O30" s="81">
        <v>0</v>
      </c>
      <c r="P30" s="6">
        <v>186510.8</v>
      </c>
    </row>
    <row r="31" spans="1:17" ht="22.5" customHeight="1" x14ac:dyDescent="0.25">
      <c r="A31" s="15" t="s">
        <v>36</v>
      </c>
      <c r="B31" s="52">
        <v>1200000</v>
      </c>
      <c r="C31" s="6">
        <v>100000</v>
      </c>
      <c r="D31" s="6">
        <v>0</v>
      </c>
      <c r="E31" s="6">
        <v>0</v>
      </c>
      <c r="F31" s="6">
        <v>151250.04</v>
      </c>
      <c r="G31" s="6">
        <v>0</v>
      </c>
      <c r="H31" s="6">
        <v>0</v>
      </c>
      <c r="I31" s="6">
        <v>45206</v>
      </c>
      <c r="J31" s="7">
        <v>0</v>
      </c>
      <c r="K31" s="7">
        <v>0</v>
      </c>
      <c r="L31" s="6">
        <v>23364</v>
      </c>
      <c r="M31" s="71">
        <v>0</v>
      </c>
      <c r="N31" s="1">
        <v>0</v>
      </c>
      <c r="O31" s="77">
        <v>0</v>
      </c>
      <c r="P31" s="6">
        <f>SUM(D31:F31)</f>
        <v>151250.04</v>
      </c>
    </row>
    <row r="32" spans="1:17" ht="22.5" customHeight="1" x14ac:dyDescent="0.25">
      <c r="A32" s="15" t="s">
        <v>37</v>
      </c>
      <c r="B32" s="52">
        <v>45000000</v>
      </c>
      <c r="C32" s="6">
        <v>-1500000</v>
      </c>
      <c r="D32" s="6">
        <v>0</v>
      </c>
      <c r="E32" s="6">
        <v>4199474.5999999996</v>
      </c>
      <c r="F32" s="6">
        <v>991118</v>
      </c>
      <c r="G32" s="6">
        <v>1521230.75</v>
      </c>
      <c r="H32" s="6">
        <v>0</v>
      </c>
      <c r="I32" s="6">
        <v>583605</v>
      </c>
      <c r="J32" s="6">
        <v>5597895.5</v>
      </c>
      <c r="K32" s="6">
        <v>6307451.9000000004</v>
      </c>
      <c r="L32" s="6">
        <v>4520745.75</v>
      </c>
      <c r="M32" s="70">
        <v>1649390</v>
      </c>
      <c r="N32" s="6">
        <v>1272506.28</v>
      </c>
      <c r="O32" s="48">
        <v>3314268.5</v>
      </c>
      <c r="P32" s="6">
        <v>10154251.1</v>
      </c>
    </row>
    <row r="33" spans="1:16" ht="21.75" customHeight="1" x14ac:dyDescent="0.25">
      <c r="A33" s="15" t="s">
        <v>38</v>
      </c>
      <c r="B33" s="52">
        <v>1500000</v>
      </c>
      <c r="C33" s="6">
        <v>500000</v>
      </c>
      <c r="D33" s="6">
        <v>259393.5</v>
      </c>
      <c r="E33" s="6">
        <v>0</v>
      </c>
      <c r="F33" s="6">
        <v>0</v>
      </c>
      <c r="G33" s="6">
        <v>251867.46</v>
      </c>
      <c r="H33" s="6"/>
      <c r="I33" s="6">
        <v>325802.5</v>
      </c>
      <c r="J33" s="7">
        <v>0</v>
      </c>
      <c r="K33" s="7">
        <v>0</v>
      </c>
      <c r="L33" s="7">
        <v>0</v>
      </c>
      <c r="M33" s="70">
        <v>9150</v>
      </c>
      <c r="N33" s="7">
        <v>0</v>
      </c>
      <c r="O33" s="81">
        <v>0</v>
      </c>
      <c r="P33" s="6">
        <v>268543.5</v>
      </c>
    </row>
    <row r="34" spans="1:16" ht="21" customHeight="1" x14ac:dyDescent="0.25">
      <c r="A34" s="15" t="s">
        <v>39</v>
      </c>
      <c r="B34" s="52">
        <v>250000</v>
      </c>
      <c r="C34" s="6">
        <v>500000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27292.05</v>
      </c>
      <c r="J34" s="7">
        <v>0</v>
      </c>
      <c r="K34" s="7">
        <v>0</v>
      </c>
      <c r="L34" s="7">
        <v>0</v>
      </c>
      <c r="M34" s="70">
        <v>6041.89</v>
      </c>
      <c r="N34" s="7">
        <v>0</v>
      </c>
      <c r="O34" s="81">
        <v>0</v>
      </c>
      <c r="P34" s="6">
        <v>6041.89</v>
      </c>
    </row>
    <row r="35" spans="1:16" ht="25.5" customHeight="1" x14ac:dyDescent="0.25">
      <c r="A35" s="15" t="s">
        <v>40</v>
      </c>
      <c r="B35" s="52">
        <v>18500000</v>
      </c>
      <c r="C35" s="6">
        <v>-3200000</v>
      </c>
      <c r="D35" s="6">
        <v>0</v>
      </c>
      <c r="E35" s="6">
        <v>0</v>
      </c>
      <c r="F35" s="6">
        <v>787997</v>
      </c>
      <c r="G35" s="6">
        <v>958736.53</v>
      </c>
      <c r="H35" s="6">
        <v>0</v>
      </c>
      <c r="I35" s="6">
        <v>1223080.2</v>
      </c>
      <c r="J35" s="6">
        <v>3336290.71</v>
      </c>
      <c r="K35" s="6">
        <v>5792351.8300000001</v>
      </c>
      <c r="L35" s="6">
        <v>2205755.62</v>
      </c>
      <c r="M35" s="70">
        <v>2072869.82</v>
      </c>
      <c r="N35" s="6">
        <v>930834.57</v>
      </c>
      <c r="O35" s="48">
        <v>129350</v>
      </c>
      <c r="P35" s="6">
        <v>2990216.82</v>
      </c>
    </row>
    <row r="36" spans="1:16" ht="27" customHeight="1" x14ac:dyDescent="0.25">
      <c r="A36" s="17" t="s">
        <v>41</v>
      </c>
      <c r="B36" s="55"/>
      <c r="C36" s="6"/>
      <c r="D36" s="20">
        <v>418360</v>
      </c>
      <c r="E36" s="6"/>
      <c r="F36" s="6"/>
      <c r="G36" s="6"/>
      <c r="H36" s="6"/>
      <c r="I36" s="6"/>
      <c r="J36" s="7"/>
      <c r="K36" s="7"/>
      <c r="L36" s="7"/>
      <c r="M36" s="71"/>
      <c r="O36" s="77"/>
      <c r="P36" s="6">
        <f t="shared" si="1"/>
        <v>418360</v>
      </c>
    </row>
    <row r="37" spans="1:16" x14ac:dyDescent="0.25">
      <c r="A37" s="15" t="s">
        <v>42</v>
      </c>
      <c r="B37" s="52">
        <v>33920000</v>
      </c>
      <c r="C37" s="6">
        <v>2050000</v>
      </c>
      <c r="D37" s="6">
        <v>771520.5</v>
      </c>
      <c r="E37" s="6">
        <v>1385498.4</v>
      </c>
      <c r="F37" s="6">
        <v>595460.36</v>
      </c>
      <c r="G37" s="6">
        <v>1159114.31</v>
      </c>
      <c r="H37" s="6"/>
      <c r="I37" s="6">
        <v>282535.74</v>
      </c>
      <c r="J37" s="6">
        <v>2610335.4900000002</v>
      </c>
      <c r="K37" s="6">
        <v>6370910.8399999999</v>
      </c>
      <c r="L37" s="10">
        <v>3845096.05</v>
      </c>
      <c r="M37" s="70">
        <v>627180.1</v>
      </c>
      <c r="N37" s="6">
        <v>1810498.48</v>
      </c>
      <c r="O37" s="48">
        <v>1408802.4</v>
      </c>
      <c r="P37" s="6">
        <v>4788461.76</v>
      </c>
    </row>
    <row r="38" spans="1:16" x14ac:dyDescent="0.25">
      <c r="A38" s="14" t="s">
        <v>43</v>
      </c>
      <c r="B38" s="53">
        <f>SUM(B39:B46)</f>
        <v>6710400</v>
      </c>
      <c r="C38" s="6"/>
      <c r="D38" s="7"/>
      <c r="E38" s="6"/>
      <c r="F38" s="6"/>
      <c r="G38" s="6"/>
      <c r="H38" s="6"/>
      <c r="I38" s="6"/>
      <c r="J38" s="7"/>
      <c r="K38" s="7"/>
      <c r="L38" s="7"/>
      <c r="M38" s="71"/>
      <c r="O38" s="77"/>
      <c r="P38" s="6">
        <f t="shared" si="1"/>
        <v>0</v>
      </c>
    </row>
    <row r="39" spans="1:16" x14ac:dyDescent="0.25">
      <c r="A39" s="15" t="s">
        <v>44</v>
      </c>
      <c r="B39" s="52">
        <v>6710400</v>
      </c>
      <c r="C39" s="6">
        <v>0</v>
      </c>
      <c r="D39" s="7"/>
      <c r="E39" s="6"/>
      <c r="F39" s="6"/>
      <c r="G39" s="6"/>
      <c r="H39" s="6"/>
      <c r="I39" s="6"/>
      <c r="J39" s="7"/>
      <c r="K39" s="7"/>
      <c r="L39" s="7"/>
      <c r="M39" s="71"/>
      <c r="P39" s="24">
        <f t="shared" ref="P39:P58" si="2">D39+E39+F39+G39+H39+I39+J39+K39+L39+M39+N39+O39</f>
        <v>0</v>
      </c>
    </row>
    <row r="40" spans="1:16" x14ac:dyDescent="0.25">
      <c r="A40" s="15" t="s">
        <v>45</v>
      </c>
      <c r="B40" s="52"/>
      <c r="C40" s="6"/>
      <c r="D40" s="7"/>
      <c r="E40" s="7"/>
      <c r="F40" s="7"/>
      <c r="G40" s="7"/>
      <c r="H40" s="7"/>
      <c r="I40" s="7"/>
      <c r="J40" s="7"/>
      <c r="K40" s="7"/>
      <c r="L40" s="7"/>
      <c r="M40" s="4"/>
      <c r="P40" s="24">
        <f t="shared" si="2"/>
        <v>0</v>
      </c>
    </row>
    <row r="41" spans="1:16" x14ac:dyDescent="0.25">
      <c r="A41" s="15" t="s">
        <v>46</v>
      </c>
      <c r="B41" s="52"/>
      <c r="C41" s="6"/>
      <c r="D41" s="7"/>
      <c r="E41" s="7"/>
      <c r="F41" s="7"/>
      <c r="G41" s="7"/>
      <c r="H41" s="7"/>
      <c r="I41" s="7"/>
      <c r="J41" s="7"/>
      <c r="K41" s="7"/>
      <c r="L41" s="7"/>
      <c r="M41" s="4"/>
      <c r="P41" s="24">
        <f t="shared" si="2"/>
        <v>0</v>
      </c>
    </row>
    <row r="42" spans="1:16" ht="24.75" x14ac:dyDescent="0.25">
      <c r="A42" s="21" t="s">
        <v>47</v>
      </c>
      <c r="B42" s="52"/>
      <c r="C42" s="6"/>
      <c r="D42" s="7"/>
      <c r="E42" s="7"/>
      <c r="F42" s="7"/>
      <c r="G42" s="7"/>
      <c r="H42" s="7"/>
      <c r="I42" s="7"/>
      <c r="J42" s="7"/>
      <c r="K42" s="7"/>
      <c r="L42" s="7"/>
      <c r="M42" s="4"/>
      <c r="P42" s="24">
        <f t="shared" si="2"/>
        <v>0</v>
      </c>
    </row>
    <row r="43" spans="1:16" ht="29.25" customHeight="1" x14ac:dyDescent="0.25">
      <c r="A43" s="17" t="s">
        <v>48</v>
      </c>
      <c r="B43" s="52"/>
      <c r="C43" s="6"/>
      <c r="D43" s="7"/>
      <c r="E43" s="7"/>
      <c r="F43" s="7"/>
      <c r="G43" s="7"/>
      <c r="H43" s="7"/>
      <c r="I43" s="7"/>
      <c r="J43" s="7"/>
      <c r="K43" s="7"/>
      <c r="L43" s="7"/>
      <c r="M43" s="4"/>
      <c r="P43" s="24">
        <f t="shared" si="2"/>
        <v>0</v>
      </c>
    </row>
    <row r="44" spans="1:16" x14ac:dyDescent="0.25">
      <c r="A44" s="15" t="s">
        <v>49</v>
      </c>
      <c r="B44" s="52"/>
      <c r="C44" s="6"/>
      <c r="D44" s="7"/>
      <c r="E44" s="7"/>
      <c r="F44" s="7"/>
      <c r="G44" s="7"/>
      <c r="H44" s="7"/>
      <c r="I44" s="7"/>
      <c r="J44" s="7"/>
      <c r="K44" s="7"/>
      <c r="L44" s="7"/>
      <c r="M44" s="4"/>
      <c r="P44" s="24">
        <f t="shared" si="2"/>
        <v>0</v>
      </c>
    </row>
    <row r="45" spans="1:16" x14ac:dyDescent="0.25">
      <c r="A45" s="15" t="s">
        <v>50</v>
      </c>
      <c r="B45" s="52"/>
      <c r="C45" s="6"/>
      <c r="D45" s="7"/>
      <c r="E45" s="7"/>
      <c r="F45" s="7"/>
      <c r="G45" s="7"/>
      <c r="H45" s="7"/>
      <c r="I45" s="7"/>
      <c r="J45" s="7"/>
      <c r="K45" s="7"/>
      <c r="L45" s="7"/>
      <c r="M45" s="4"/>
      <c r="P45" s="24">
        <f t="shared" si="2"/>
        <v>0</v>
      </c>
    </row>
    <row r="46" spans="1:16" x14ac:dyDescent="0.25">
      <c r="A46" s="15" t="s">
        <v>51</v>
      </c>
      <c r="B46" s="52"/>
      <c r="C46" s="6"/>
      <c r="D46" s="7"/>
      <c r="E46" s="7"/>
      <c r="F46" s="7"/>
      <c r="G46" s="7"/>
      <c r="H46" s="7"/>
      <c r="I46" s="7"/>
      <c r="J46" s="7"/>
      <c r="K46" s="7"/>
      <c r="L46" s="7"/>
      <c r="M46" s="4"/>
      <c r="P46" s="24">
        <f t="shared" si="2"/>
        <v>0</v>
      </c>
    </row>
    <row r="47" spans="1:16" x14ac:dyDescent="0.25">
      <c r="A47" s="14" t="s">
        <v>52</v>
      </c>
      <c r="B47" s="52"/>
      <c r="C47" s="6"/>
      <c r="D47" s="7"/>
      <c r="E47" s="7"/>
      <c r="F47" s="7"/>
      <c r="G47" s="7"/>
      <c r="H47" s="7"/>
      <c r="I47" s="7"/>
      <c r="J47" s="7"/>
      <c r="K47" s="7"/>
      <c r="L47" s="7"/>
      <c r="M47" s="4"/>
      <c r="P47" s="24">
        <f t="shared" si="2"/>
        <v>0</v>
      </c>
    </row>
    <row r="48" spans="1:16" x14ac:dyDescent="0.25">
      <c r="A48" s="15" t="s">
        <v>53</v>
      </c>
      <c r="B48" s="52"/>
      <c r="C48" s="6"/>
      <c r="D48" s="7"/>
      <c r="E48" s="7"/>
      <c r="F48" s="7"/>
      <c r="G48" s="7"/>
      <c r="H48" s="7"/>
      <c r="I48" s="7"/>
      <c r="J48" s="7"/>
      <c r="K48" s="7"/>
      <c r="L48" s="7"/>
      <c r="M48" s="4"/>
      <c r="P48" s="24">
        <f t="shared" si="2"/>
        <v>0</v>
      </c>
    </row>
    <row r="49" spans="1:16" x14ac:dyDescent="0.25">
      <c r="A49" s="15" t="s">
        <v>54</v>
      </c>
      <c r="B49" s="52"/>
      <c r="C49" s="6"/>
      <c r="D49" s="7"/>
      <c r="E49" s="7"/>
      <c r="F49" s="7"/>
      <c r="G49" s="7"/>
      <c r="H49" s="7"/>
      <c r="I49" s="7"/>
      <c r="J49" s="7"/>
      <c r="K49" s="7"/>
      <c r="L49" s="7"/>
      <c r="M49" s="4"/>
      <c r="P49" s="24">
        <f t="shared" si="2"/>
        <v>0</v>
      </c>
    </row>
    <row r="50" spans="1:16" x14ac:dyDescent="0.25">
      <c r="A50" s="15" t="s">
        <v>55</v>
      </c>
      <c r="B50" s="52"/>
      <c r="C50" s="6"/>
      <c r="D50" s="7"/>
      <c r="E50" s="7"/>
      <c r="F50" s="7"/>
      <c r="G50" s="7"/>
      <c r="H50" s="7"/>
      <c r="I50" s="7"/>
      <c r="J50" s="7"/>
      <c r="K50" s="7"/>
      <c r="L50" s="7"/>
      <c r="M50" s="4"/>
      <c r="P50" s="24">
        <f t="shared" si="2"/>
        <v>0</v>
      </c>
    </row>
    <row r="51" spans="1:16" ht="24.75" x14ac:dyDescent="0.25">
      <c r="A51" s="17" t="s">
        <v>56</v>
      </c>
      <c r="B51" s="52"/>
      <c r="C51" s="6"/>
      <c r="D51" s="7"/>
      <c r="E51" s="7"/>
      <c r="F51" s="7"/>
      <c r="G51" s="7"/>
      <c r="H51" s="7"/>
      <c r="I51" s="7"/>
      <c r="J51" s="7"/>
      <c r="K51" s="7"/>
      <c r="L51" s="7"/>
      <c r="M51" s="4"/>
      <c r="P51" s="24">
        <f t="shared" si="2"/>
        <v>0</v>
      </c>
    </row>
    <row r="52" spans="1:16" x14ac:dyDescent="0.25">
      <c r="A52" s="15" t="s">
        <v>57</v>
      </c>
      <c r="B52" s="52"/>
      <c r="C52" s="6"/>
      <c r="D52" s="7"/>
      <c r="E52" s="7"/>
      <c r="F52" s="7"/>
      <c r="G52" s="7"/>
      <c r="H52" s="7"/>
      <c r="I52" s="7"/>
      <c r="J52" s="7"/>
      <c r="K52" s="7"/>
      <c r="L52" s="7"/>
      <c r="M52" s="4"/>
      <c r="P52" s="24">
        <f t="shared" si="2"/>
        <v>0</v>
      </c>
    </row>
    <row r="53" spans="1:16" x14ac:dyDescent="0.25">
      <c r="A53" s="15" t="s">
        <v>58</v>
      </c>
      <c r="B53" s="52"/>
      <c r="C53" s="6"/>
      <c r="D53" s="7"/>
      <c r="E53" s="7"/>
      <c r="F53" s="7"/>
      <c r="G53" s="7"/>
      <c r="H53" s="7"/>
      <c r="I53" s="7"/>
      <c r="J53" s="7"/>
      <c r="K53" s="7"/>
      <c r="L53" s="7"/>
      <c r="M53" s="4"/>
      <c r="P53" s="24">
        <f t="shared" si="2"/>
        <v>0</v>
      </c>
    </row>
    <row r="54" spans="1:16" x14ac:dyDescent="0.25">
      <c r="A54" s="14" t="s">
        <v>59</v>
      </c>
      <c r="B54" s="53">
        <f>SUM(B55:B63)</f>
        <v>7080000</v>
      </c>
      <c r="C54" s="8">
        <f>SUM(C55:C60)</f>
        <v>2100000</v>
      </c>
      <c r="D54" s="7"/>
      <c r="E54" s="8">
        <f>SUM(E55:E63)</f>
        <v>0</v>
      </c>
      <c r="F54" s="8">
        <f>SUM(F56:F58)</f>
        <v>386196.06</v>
      </c>
      <c r="G54" s="7"/>
      <c r="H54" s="7"/>
      <c r="I54" s="7"/>
      <c r="J54" s="9">
        <v>146300</v>
      </c>
      <c r="K54" s="8">
        <v>1412285.28</v>
      </c>
      <c r="L54" s="7"/>
      <c r="M54" s="23"/>
      <c r="O54" s="25">
        <f>SUM(O56:O63)</f>
        <v>0</v>
      </c>
      <c r="P54" s="25">
        <f>SUM(D54:F54)</f>
        <v>386196.06</v>
      </c>
    </row>
    <row r="55" spans="1:16" x14ac:dyDescent="0.25">
      <c r="A55" s="15" t="s">
        <v>60</v>
      </c>
      <c r="B55" s="52">
        <v>1000000</v>
      </c>
      <c r="C55" s="6">
        <v>1000000</v>
      </c>
      <c r="D55" s="7"/>
      <c r="E55" s="6">
        <v>0</v>
      </c>
      <c r="F55" s="6"/>
      <c r="G55" s="7">
        <v>0</v>
      </c>
      <c r="H55" s="7">
        <v>0</v>
      </c>
      <c r="I55" s="7">
        <v>0</v>
      </c>
      <c r="J55" s="7">
        <v>0</v>
      </c>
      <c r="K55" s="6">
        <v>862850.3</v>
      </c>
      <c r="L55" s="7">
        <v>0</v>
      </c>
      <c r="M55" s="4">
        <v>0</v>
      </c>
      <c r="N55" s="7">
        <v>0</v>
      </c>
      <c r="O55" s="24"/>
      <c r="P55" s="24">
        <f>SUM(D56:E56)</f>
        <v>0</v>
      </c>
    </row>
    <row r="56" spans="1:16" x14ac:dyDescent="0.25">
      <c r="A56" s="15" t="s">
        <v>61</v>
      </c>
      <c r="B56" s="52"/>
      <c r="C56" s="6"/>
      <c r="D56" s="7"/>
      <c r="E56" s="7"/>
      <c r="F56" s="7"/>
      <c r="G56" s="7"/>
      <c r="H56" s="7"/>
      <c r="I56" s="7"/>
      <c r="J56" s="7"/>
      <c r="K56" s="7"/>
      <c r="L56" s="7"/>
      <c r="M56" s="4"/>
      <c r="P56" s="24">
        <f t="shared" si="2"/>
        <v>0</v>
      </c>
    </row>
    <row r="57" spans="1:16" x14ac:dyDescent="0.25">
      <c r="A57" s="15" t="s">
        <v>62</v>
      </c>
      <c r="B57" s="52">
        <v>1580000</v>
      </c>
      <c r="C57" s="6">
        <v>-500000</v>
      </c>
      <c r="D57" s="6">
        <v>0</v>
      </c>
      <c r="F57" s="6">
        <v>386196.06</v>
      </c>
      <c r="G57" s="7">
        <v>0</v>
      </c>
      <c r="H57" s="7">
        <v>0</v>
      </c>
      <c r="I57" s="7">
        <v>0</v>
      </c>
      <c r="J57" s="10">
        <v>146300</v>
      </c>
      <c r="K57" s="7">
        <v>0</v>
      </c>
      <c r="L57" s="7">
        <v>0</v>
      </c>
      <c r="M57" s="4">
        <v>0</v>
      </c>
      <c r="N57" s="7">
        <v>0</v>
      </c>
      <c r="O57" s="7">
        <v>0</v>
      </c>
      <c r="P57" s="24">
        <f>SUM(D57:F57)</f>
        <v>386196.06</v>
      </c>
    </row>
    <row r="58" spans="1:16" x14ac:dyDescent="0.25">
      <c r="A58" s="15" t="s">
        <v>63</v>
      </c>
      <c r="B58" s="52">
        <v>3000000</v>
      </c>
      <c r="C58" s="6"/>
      <c r="D58" s="7"/>
      <c r="E58" s="7"/>
      <c r="F58" s="7"/>
      <c r="G58" s="7"/>
      <c r="H58" s="7"/>
      <c r="I58" s="7"/>
      <c r="J58" s="7"/>
      <c r="K58" s="7"/>
      <c r="L58" s="7"/>
      <c r="M58" s="4"/>
      <c r="P58" s="24">
        <f t="shared" si="2"/>
        <v>0</v>
      </c>
    </row>
    <row r="59" spans="1:16" x14ac:dyDescent="0.25">
      <c r="A59" s="15" t="s">
        <v>64</v>
      </c>
      <c r="B59" s="52"/>
      <c r="C59" s="6">
        <v>1400000</v>
      </c>
      <c r="D59" s="7"/>
      <c r="E59" s="7"/>
      <c r="F59" s="7"/>
      <c r="G59" s="7"/>
      <c r="H59" s="7"/>
      <c r="I59" s="7"/>
      <c r="J59" s="7"/>
      <c r="K59" s="6">
        <v>549999.98</v>
      </c>
      <c r="L59" s="7"/>
      <c r="M59" s="22"/>
      <c r="P59" s="24">
        <f>SUM(D59:E59)</f>
        <v>0</v>
      </c>
    </row>
    <row r="60" spans="1:16" x14ac:dyDescent="0.25">
      <c r="A60" s="15" t="s">
        <v>65</v>
      </c>
      <c r="B60" s="52"/>
      <c r="C60" s="6">
        <v>200000</v>
      </c>
      <c r="D60" s="7"/>
      <c r="E60" s="7"/>
      <c r="F60" s="7"/>
      <c r="G60" s="7"/>
      <c r="H60" s="7"/>
      <c r="I60" s="7"/>
      <c r="J60" s="7"/>
      <c r="K60" s="7"/>
      <c r="L60" s="7"/>
      <c r="M60" s="4"/>
      <c r="P60" s="24"/>
    </row>
    <row r="61" spans="1:16" x14ac:dyDescent="0.25">
      <c r="A61" s="15" t="s">
        <v>66</v>
      </c>
      <c r="B61" s="52"/>
      <c r="C61" s="6"/>
      <c r="D61" s="7"/>
      <c r="E61" s="7"/>
      <c r="F61" s="16"/>
      <c r="G61" s="7"/>
      <c r="H61" s="7"/>
      <c r="I61" s="7"/>
      <c r="J61" s="7"/>
      <c r="K61" s="7"/>
      <c r="L61" s="7"/>
      <c r="M61" s="4"/>
      <c r="P61" s="24"/>
    </row>
    <row r="62" spans="1:16" x14ac:dyDescent="0.25">
      <c r="A62" s="15" t="s">
        <v>67</v>
      </c>
      <c r="B62" s="52">
        <v>1500000</v>
      </c>
      <c r="C62" s="6"/>
      <c r="D62" s="7"/>
      <c r="E62" s="7"/>
      <c r="F62" s="7"/>
      <c r="G62" s="7"/>
      <c r="H62" s="7"/>
      <c r="I62" s="7"/>
      <c r="J62" s="7"/>
      <c r="K62" s="7"/>
      <c r="L62" s="7"/>
      <c r="M62" s="4"/>
      <c r="P62" s="24"/>
    </row>
    <row r="63" spans="1:16" ht="24.75" x14ac:dyDescent="0.25">
      <c r="A63" s="21" t="s">
        <v>68</v>
      </c>
      <c r="B63" s="52"/>
      <c r="C63" s="6"/>
      <c r="D63" s="7"/>
      <c r="E63" s="11"/>
      <c r="F63" s="7"/>
      <c r="G63" s="7"/>
      <c r="H63" s="7"/>
      <c r="I63" s="7"/>
      <c r="J63" s="7"/>
      <c r="K63" s="7"/>
      <c r="L63" s="7"/>
      <c r="M63" s="4"/>
      <c r="P63" s="24"/>
    </row>
    <row r="64" spans="1:16" x14ac:dyDescent="0.25">
      <c r="A64" s="14" t="s">
        <v>69</v>
      </c>
      <c r="B64" s="52"/>
      <c r="C64" s="6"/>
      <c r="D64" s="7"/>
      <c r="E64" s="7"/>
      <c r="F64" s="7"/>
      <c r="G64" s="7"/>
      <c r="H64" s="7"/>
      <c r="I64" s="7"/>
      <c r="J64" s="7"/>
      <c r="K64" s="7"/>
      <c r="L64" s="7"/>
      <c r="M64" s="4"/>
      <c r="P64" s="24"/>
    </row>
    <row r="65" spans="1:17" x14ac:dyDescent="0.25">
      <c r="A65" s="15" t="s">
        <v>70</v>
      </c>
      <c r="B65" s="52"/>
      <c r="C65" s="6"/>
      <c r="D65" s="7"/>
      <c r="E65" s="7"/>
      <c r="F65" s="7"/>
      <c r="G65" s="7"/>
      <c r="H65" s="7"/>
      <c r="I65" s="7"/>
      <c r="J65" s="7"/>
      <c r="K65" s="7"/>
      <c r="L65" s="7"/>
      <c r="M65" s="4"/>
      <c r="P65" s="24"/>
    </row>
    <row r="66" spans="1:17" x14ac:dyDescent="0.25">
      <c r="A66" s="15" t="s">
        <v>71</v>
      </c>
      <c r="B66" s="52"/>
      <c r="C66" s="6"/>
      <c r="D66" s="7"/>
      <c r="E66" s="7"/>
      <c r="F66" s="7"/>
      <c r="G66" s="7"/>
      <c r="H66" s="7"/>
      <c r="I66" s="7"/>
      <c r="J66" s="7"/>
      <c r="K66" s="7"/>
      <c r="L66" s="7"/>
      <c r="M66" s="4"/>
      <c r="N66" s="1"/>
      <c r="O66" s="1"/>
      <c r="P66" s="24"/>
    </row>
    <row r="67" spans="1:17" x14ac:dyDescent="0.25">
      <c r="A67" s="15" t="s">
        <v>72</v>
      </c>
      <c r="B67" s="52"/>
      <c r="C67" s="6"/>
      <c r="D67" s="7"/>
      <c r="E67" s="7"/>
      <c r="F67" s="7"/>
      <c r="G67" s="7"/>
      <c r="H67" s="7"/>
      <c r="I67" s="7"/>
      <c r="J67" s="7"/>
      <c r="K67" s="7"/>
      <c r="L67" s="7"/>
      <c r="M67" s="4"/>
      <c r="N67" s="1"/>
      <c r="O67" s="1"/>
      <c r="P67" s="24"/>
    </row>
    <row r="68" spans="1:17" ht="36" customHeight="1" x14ac:dyDescent="0.25">
      <c r="A68" s="11" t="s">
        <v>73</v>
      </c>
      <c r="B68" s="55"/>
      <c r="C68" s="6"/>
      <c r="D68" s="11"/>
      <c r="E68" s="11"/>
      <c r="F68" s="7"/>
      <c r="G68" s="7"/>
      <c r="H68" s="7"/>
      <c r="I68" s="7"/>
      <c r="J68" s="7"/>
      <c r="K68" s="7"/>
      <c r="L68" s="7"/>
      <c r="M68" s="4"/>
      <c r="N68" s="1"/>
      <c r="O68" s="1"/>
      <c r="P68" s="24"/>
      <c r="Q68" t="s">
        <v>102</v>
      </c>
    </row>
    <row r="69" spans="1:17" x14ac:dyDescent="0.25">
      <c r="A69" s="14" t="s">
        <v>74</v>
      </c>
      <c r="B69" s="52"/>
      <c r="C69" s="6"/>
      <c r="D69" s="7"/>
      <c r="E69" s="7"/>
      <c r="F69" s="7"/>
      <c r="G69" s="7"/>
      <c r="H69" s="7"/>
      <c r="I69" s="7"/>
      <c r="J69" s="7"/>
      <c r="K69" s="7"/>
      <c r="L69" s="7"/>
      <c r="M69" s="4"/>
      <c r="N69" s="1"/>
      <c r="O69" s="1"/>
      <c r="P69" s="24"/>
    </row>
    <row r="70" spans="1:17" x14ac:dyDescent="0.25">
      <c r="A70" s="15" t="s">
        <v>75</v>
      </c>
      <c r="B70" s="52"/>
      <c r="C70" s="6">
        <v>0</v>
      </c>
      <c r="D70" s="7"/>
      <c r="E70" s="7"/>
      <c r="F70" s="7"/>
      <c r="G70" s="7"/>
      <c r="H70" s="7"/>
      <c r="I70" s="7"/>
      <c r="J70" s="7"/>
      <c r="K70" s="7"/>
      <c r="L70" s="7"/>
      <c r="M70" s="4"/>
      <c r="N70" s="1"/>
      <c r="O70" s="1"/>
      <c r="P70" s="24"/>
    </row>
    <row r="71" spans="1:17" x14ac:dyDescent="0.25">
      <c r="A71" s="15" t="s">
        <v>76</v>
      </c>
      <c r="B71" s="52"/>
      <c r="C71" s="6"/>
      <c r="D71" s="7"/>
      <c r="E71" s="7"/>
      <c r="F71" s="7"/>
      <c r="G71" s="7"/>
      <c r="H71" s="7"/>
      <c r="I71" s="7"/>
      <c r="J71" s="7"/>
      <c r="K71" s="7"/>
      <c r="L71" s="7"/>
      <c r="M71" s="4"/>
      <c r="N71" s="1"/>
      <c r="O71" s="1"/>
      <c r="P71" s="24"/>
    </row>
    <row r="72" spans="1:17" x14ac:dyDescent="0.25">
      <c r="A72" s="14" t="s">
        <v>77</v>
      </c>
      <c r="B72" s="52"/>
      <c r="C72" s="6"/>
      <c r="D72" s="7"/>
      <c r="E72" s="7"/>
      <c r="F72" s="7"/>
      <c r="G72" s="7"/>
      <c r="H72" s="7"/>
      <c r="I72" s="7"/>
      <c r="J72" s="7"/>
      <c r="K72" s="7"/>
      <c r="L72" s="7"/>
      <c r="M72" s="4"/>
      <c r="N72" s="1"/>
      <c r="O72" s="1"/>
      <c r="P72" s="24"/>
    </row>
    <row r="73" spans="1:17" x14ac:dyDescent="0.25">
      <c r="A73" s="15" t="s">
        <v>78</v>
      </c>
      <c r="B73" s="52"/>
      <c r="C73" s="6">
        <v>0</v>
      </c>
      <c r="D73" s="7"/>
      <c r="E73" s="7"/>
      <c r="F73" s="7"/>
      <c r="G73" s="7"/>
      <c r="H73" s="7"/>
      <c r="I73" s="7"/>
      <c r="J73" s="7"/>
      <c r="K73" s="7"/>
      <c r="L73" s="7"/>
      <c r="M73" s="4"/>
      <c r="N73" s="1"/>
      <c r="O73" s="1"/>
      <c r="P73" s="24"/>
    </row>
    <row r="74" spans="1:17" x14ac:dyDescent="0.25">
      <c r="A74" s="15" t="s">
        <v>79</v>
      </c>
      <c r="B74" s="52"/>
      <c r="C74" s="6"/>
      <c r="D74" s="7"/>
      <c r="E74" s="7"/>
      <c r="F74" s="7"/>
      <c r="G74" s="7"/>
      <c r="H74" s="7"/>
      <c r="I74" s="7"/>
      <c r="J74" s="7"/>
      <c r="K74" s="7"/>
      <c r="L74" s="7"/>
      <c r="M74" s="4"/>
      <c r="N74" s="1"/>
      <c r="O74" s="1"/>
      <c r="P74" s="24"/>
    </row>
    <row r="75" spans="1:17" x14ac:dyDescent="0.25">
      <c r="A75" s="15" t="s">
        <v>80</v>
      </c>
      <c r="B75" s="52"/>
      <c r="C75" s="6"/>
      <c r="D75" s="7"/>
      <c r="E75" s="7"/>
      <c r="F75" s="7"/>
      <c r="G75" s="7"/>
      <c r="H75" s="7"/>
      <c r="I75" s="7"/>
      <c r="J75" s="7"/>
      <c r="K75" s="7"/>
      <c r="L75" s="7"/>
      <c r="M75" s="4"/>
      <c r="N75" s="1"/>
      <c r="O75" s="1"/>
      <c r="P75" s="24"/>
    </row>
    <row r="76" spans="1:17" x14ac:dyDescent="0.25">
      <c r="A76" s="40" t="s">
        <v>81</v>
      </c>
      <c r="B76" s="56"/>
      <c r="C76" s="6"/>
      <c r="D76" s="37"/>
      <c r="E76" s="37"/>
      <c r="F76" s="37"/>
      <c r="G76" s="37"/>
      <c r="H76" s="37"/>
      <c r="I76" s="37"/>
      <c r="J76" s="37"/>
      <c r="K76" s="37"/>
      <c r="L76" s="37"/>
      <c r="M76" s="38"/>
      <c r="N76" s="39"/>
      <c r="O76" s="39"/>
      <c r="P76" s="30"/>
    </row>
    <row r="77" spans="1:17" x14ac:dyDescent="0.25">
      <c r="A77" s="14" t="s">
        <v>82</v>
      </c>
      <c r="B77" s="52"/>
      <c r="C77" s="6">
        <v>0</v>
      </c>
      <c r="D77" s="7"/>
      <c r="E77" s="7"/>
      <c r="F77" s="7"/>
      <c r="G77" s="7"/>
      <c r="H77" s="7"/>
      <c r="I77" s="7"/>
      <c r="J77" s="7"/>
      <c r="K77" s="7"/>
      <c r="L77" s="7"/>
      <c r="M77" s="4"/>
      <c r="N77" s="1"/>
      <c r="O77" s="1"/>
      <c r="P77" s="24"/>
    </row>
    <row r="78" spans="1:17" x14ac:dyDescent="0.25">
      <c r="A78" s="15" t="s">
        <v>83</v>
      </c>
      <c r="B78" s="52"/>
      <c r="C78" s="6"/>
      <c r="D78" s="7"/>
      <c r="E78" s="7"/>
      <c r="F78" s="7"/>
      <c r="G78" s="7"/>
      <c r="H78" s="7"/>
      <c r="I78" s="7"/>
      <c r="J78" s="7"/>
      <c r="K78" s="7"/>
      <c r="L78" s="7"/>
      <c r="M78" s="4"/>
      <c r="N78" s="1"/>
      <c r="O78" s="1"/>
      <c r="P78" s="24"/>
    </row>
    <row r="79" spans="1:17" x14ac:dyDescent="0.25">
      <c r="A79" s="15" t="s">
        <v>84</v>
      </c>
      <c r="B79" s="52"/>
      <c r="C79" s="6"/>
      <c r="D79" s="7"/>
      <c r="E79" s="7"/>
      <c r="F79" s="7"/>
      <c r="G79" s="7"/>
      <c r="H79" s="7"/>
      <c r="I79" s="7"/>
      <c r="J79" s="7"/>
      <c r="K79" s="7"/>
      <c r="L79" s="7"/>
      <c r="M79" s="4"/>
      <c r="N79" s="1"/>
      <c r="O79" s="1"/>
      <c r="P79" s="24"/>
    </row>
    <row r="80" spans="1:17" x14ac:dyDescent="0.25">
      <c r="A80" s="14" t="s">
        <v>85</v>
      </c>
      <c r="B80" s="52"/>
      <c r="C80" s="6"/>
      <c r="D80" s="7"/>
      <c r="E80" s="7"/>
      <c r="F80" s="7"/>
      <c r="G80" s="7"/>
      <c r="H80" s="7"/>
      <c r="I80" s="7"/>
      <c r="J80" s="7"/>
      <c r="K80" s="7"/>
      <c r="L80" s="7"/>
      <c r="M80" s="4"/>
      <c r="N80" s="1"/>
      <c r="O80" s="1"/>
      <c r="P80" s="24"/>
    </row>
    <row r="81" spans="1:16" x14ac:dyDescent="0.25">
      <c r="A81" s="15" t="s">
        <v>86</v>
      </c>
      <c r="B81" s="52"/>
      <c r="C81" s="6"/>
      <c r="D81" s="7"/>
      <c r="E81" s="7"/>
      <c r="F81" s="7"/>
      <c r="G81" s="7"/>
      <c r="H81" s="7"/>
      <c r="I81" s="7"/>
      <c r="J81" s="7"/>
      <c r="K81" s="7"/>
      <c r="L81" s="7"/>
      <c r="M81" s="4"/>
      <c r="N81" s="1"/>
      <c r="O81" s="1"/>
      <c r="P81" s="24"/>
    </row>
    <row r="82" spans="1:16" x14ac:dyDescent="0.25">
      <c r="A82" s="15" t="s">
        <v>87</v>
      </c>
      <c r="B82" s="52"/>
      <c r="C82" s="6"/>
      <c r="D82" s="7"/>
      <c r="E82" s="7"/>
      <c r="F82" s="7"/>
      <c r="G82" s="7"/>
      <c r="H82" s="7"/>
      <c r="I82" s="7"/>
      <c r="J82" s="7"/>
      <c r="K82" s="7"/>
      <c r="L82" s="7"/>
      <c r="M82" s="4"/>
      <c r="N82" s="1"/>
      <c r="O82" s="1"/>
      <c r="P82" s="24"/>
    </row>
    <row r="83" spans="1:16" x14ac:dyDescent="0.25">
      <c r="A83" s="14" t="s">
        <v>88</v>
      </c>
      <c r="B83" s="57">
        <v>0</v>
      </c>
      <c r="C83" s="6">
        <v>0</v>
      </c>
      <c r="D83" s="7"/>
      <c r="E83" s="7"/>
      <c r="F83" s="7"/>
      <c r="G83" s="7"/>
      <c r="H83" s="7"/>
      <c r="I83" s="7"/>
      <c r="J83" s="7"/>
      <c r="K83" s="7"/>
      <c r="L83" s="7"/>
      <c r="M83" s="4"/>
      <c r="N83" s="1"/>
      <c r="O83" s="1"/>
      <c r="P83" s="24"/>
    </row>
    <row r="84" spans="1:16" x14ac:dyDescent="0.25">
      <c r="A84" s="15" t="s">
        <v>89</v>
      </c>
      <c r="C84" s="59"/>
      <c r="D84" s="7"/>
      <c r="E84" s="7"/>
      <c r="F84" s="7"/>
      <c r="G84" s="7"/>
      <c r="H84" s="7"/>
      <c r="I84" s="7"/>
      <c r="J84" s="7"/>
      <c r="K84" s="7"/>
      <c r="L84" s="7"/>
      <c r="M84" s="4"/>
      <c r="N84" s="1"/>
      <c r="O84" s="1"/>
      <c r="P84" s="24"/>
    </row>
    <row r="85" spans="1:16" x14ac:dyDescent="0.25">
      <c r="A85" s="31" t="s">
        <v>90</v>
      </c>
      <c r="B85" s="35">
        <f>SUM(B54,B38,B28,B18,B12)</f>
        <v>674698941</v>
      </c>
      <c r="C85" s="66">
        <f>SUM(C54,C28,C18,C12)</f>
        <v>-5900000</v>
      </c>
      <c r="D85" s="32">
        <f>SUM(D11)</f>
        <v>45279105.919999994</v>
      </c>
      <c r="E85" s="32">
        <f>E12+E18+E28+E54</f>
        <v>46857608.770000003</v>
      </c>
      <c r="F85" s="32">
        <f>F12+F18+F28+F54</f>
        <v>43187684.770000003</v>
      </c>
      <c r="G85" s="32">
        <f>G12+G18+G28</f>
        <v>38668647.490000002</v>
      </c>
      <c r="H85" s="32">
        <f>H12+H18</f>
        <v>41305146.700000003</v>
      </c>
      <c r="I85" s="32">
        <f>I12+I18+I28</f>
        <v>41777292.079999998</v>
      </c>
      <c r="J85" s="32">
        <f>J12+J18+J28+J54</f>
        <v>51796862.140000001</v>
      </c>
      <c r="K85" s="32">
        <f>K12+K18+K28+K54</f>
        <v>61347647.799999997</v>
      </c>
      <c r="L85" s="32">
        <f>L12+L18++L28+L54</f>
        <v>50475396.700000003</v>
      </c>
      <c r="M85" s="33">
        <f>M12+M18+M28+M54</f>
        <v>44974672.939999998</v>
      </c>
      <c r="N85" s="34">
        <f>N12+N18+N28</f>
        <v>43217381.269999996</v>
      </c>
      <c r="O85" s="34">
        <f>O12+O18+O28+O54</f>
        <v>46493884.999999993</v>
      </c>
      <c r="P85" s="34">
        <v>226792957.40000001</v>
      </c>
    </row>
    <row r="86" spans="1:16" x14ac:dyDescent="0.25">
      <c r="A86" s="7"/>
      <c r="C86" s="36"/>
      <c r="D86" s="7"/>
      <c r="E86" s="7"/>
      <c r="F86" s="7"/>
      <c r="G86" s="7"/>
      <c r="H86" s="7"/>
      <c r="I86" s="7"/>
      <c r="J86" s="7"/>
      <c r="K86" s="7"/>
      <c r="L86" s="7"/>
    </row>
    <row r="87" spans="1:16" s="1" customFormat="1" x14ac:dyDescent="0.25">
      <c r="A87" s="7"/>
      <c r="C87" s="36"/>
      <c r="D87" s="7"/>
      <c r="E87" s="7"/>
      <c r="F87" s="7"/>
      <c r="G87" s="7"/>
      <c r="H87" s="7"/>
      <c r="I87" s="7"/>
      <c r="J87" s="7"/>
      <c r="K87" s="7"/>
      <c r="L87" s="7"/>
    </row>
    <row r="88" spans="1:16" s="1" customFormat="1" x14ac:dyDescent="0.25">
      <c r="A88" s="7"/>
      <c r="C88" s="36"/>
      <c r="D88" s="7"/>
      <c r="E88" s="7"/>
      <c r="F88" s="7"/>
      <c r="G88" s="7"/>
      <c r="H88" s="7"/>
      <c r="I88" s="7"/>
      <c r="J88" s="7"/>
      <c r="K88" s="7"/>
      <c r="L88" s="7"/>
    </row>
    <row r="89" spans="1:16" s="1" customFormat="1" x14ac:dyDescent="0.25">
      <c r="A89" s="7"/>
      <c r="C89" s="36"/>
      <c r="D89" s="7"/>
      <c r="E89" s="7"/>
      <c r="F89" s="7"/>
      <c r="G89" s="7"/>
      <c r="H89" s="7"/>
      <c r="I89" s="7"/>
      <c r="J89" s="7"/>
      <c r="K89" s="7"/>
      <c r="L89" s="7"/>
    </row>
    <row r="90" spans="1:16" s="1" customFormat="1" x14ac:dyDescent="0.25">
      <c r="A90" s="7"/>
      <c r="C90" s="36"/>
      <c r="D90" s="7"/>
      <c r="E90" s="7"/>
      <c r="F90" s="7"/>
      <c r="G90" s="7"/>
      <c r="H90" s="7"/>
      <c r="I90" s="7"/>
      <c r="J90" s="7"/>
      <c r="K90" s="7"/>
      <c r="L90" s="7"/>
    </row>
    <row r="91" spans="1:16" s="1" customFormat="1" x14ac:dyDescent="0.25">
      <c r="A91" s="7"/>
      <c r="C91" s="36"/>
      <c r="D91" s="7"/>
      <c r="E91" s="7"/>
      <c r="F91" s="7"/>
      <c r="G91" s="7"/>
      <c r="H91" s="7"/>
      <c r="I91" s="7"/>
      <c r="J91" s="7"/>
      <c r="K91" s="7"/>
      <c r="L91" s="7"/>
    </row>
    <row r="92" spans="1:16" s="1" customFormat="1" x14ac:dyDescent="0.25">
      <c r="A92" s="7"/>
      <c r="C92" s="36"/>
      <c r="D92" s="7"/>
      <c r="E92" s="7"/>
      <c r="F92" s="7"/>
      <c r="G92" s="7"/>
      <c r="H92" s="7"/>
      <c r="I92" s="7"/>
      <c r="J92" s="7"/>
      <c r="K92" s="7"/>
      <c r="L92" s="7"/>
    </row>
    <row r="93" spans="1:16" s="1" customFormat="1" ht="15.75" x14ac:dyDescent="0.25">
      <c r="A93" s="46" t="s">
        <v>93</v>
      </c>
      <c r="C93" s="36"/>
      <c r="D93" s="7"/>
      <c r="E93" s="7"/>
      <c r="F93" s="7"/>
      <c r="G93" s="7"/>
      <c r="H93" s="7"/>
      <c r="I93" s="7"/>
      <c r="J93" s="7"/>
      <c r="K93" s="7"/>
      <c r="L93" s="7"/>
    </row>
    <row r="94" spans="1:16" s="1" customFormat="1" x14ac:dyDescent="0.25">
      <c r="A94" s="42" t="s">
        <v>94</v>
      </c>
      <c r="B94" s="42"/>
      <c r="C94" s="43"/>
      <c r="D94" s="7"/>
      <c r="E94" s="7"/>
      <c r="F94" s="7"/>
      <c r="G94" s="7"/>
      <c r="H94" s="7"/>
      <c r="I94" s="7"/>
      <c r="J94" s="7"/>
      <c r="K94" s="7"/>
      <c r="L94" s="7"/>
    </row>
    <row r="95" spans="1:16" x14ac:dyDescent="0.25">
      <c r="A95" s="42" t="s">
        <v>99</v>
      </c>
      <c r="B95" s="42"/>
      <c r="C95" s="42"/>
    </row>
    <row r="96" spans="1:16" x14ac:dyDescent="0.25">
      <c r="A96" s="42" t="s">
        <v>95</v>
      </c>
      <c r="B96" s="42"/>
      <c r="C96" s="42"/>
    </row>
    <row r="97" spans="1:16" x14ac:dyDescent="0.25">
      <c r="A97" s="44" t="s">
        <v>98</v>
      </c>
      <c r="B97" s="42"/>
      <c r="C97" s="42"/>
    </row>
    <row r="98" spans="1:16" s="1" customFormat="1" x14ac:dyDescent="0.25">
      <c r="A98" s="45" t="s">
        <v>96</v>
      </c>
      <c r="B98" s="42"/>
      <c r="C98" s="42"/>
    </row>
    <row r="99" spans="1:16" s="1" customFormat="1" x14ac:dyDescent="0.25">
      <c r="A99" s="44" t="s">
        <v>97</v>
      </c>
      <c r="B99" s="42"/>
      <c r="C99" s="42"/>
    </row>
    <row r="100" spans="1:16" s="1" customFormat="1" x14ac:dyDescent="0.25">
      <c r="A100" s="41"/>
    </row>
    <row r="101" spans="1:16" s="1" customFormat="1" x14ac:dyDescent="0.25">
      <c r="A101" s="41"/>
    </row>
    <row r="102" spans="1:16" s="1" customFormat="1" x14ac:dyDescent="0.25">
      <c r="A102" s="41"/>
    </row>
    <row r="103" spans="1:16" s="1" customFormat="1" x14ac:dyDescent="0.25">
      <c r="A103" s="41"/>
    </row>
    <row r="104" spans="1:16" s="1" customFormat="1" x14ac:dyDescent="0.25">
      <c r="A104" s="41"/>
    </row>
    <row r="105" spans="1:16" x14ac:dyDescent="0.25">
      <c r="B105" s="28"/>
      <c r="C105" s="28"/>
      <c r="D105" s="27"/>
    </row>
    <row r="106" spans="1:16" x14ac:dyDescent="0.25">
      <c r="A106" s="82" t="s">
        <v>103</v>
      </c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</row>
    <row r="107" spans="1:16" ht="15.75" thickBot="1" x14ac:dyDescent="0.3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</row>
    <row r="108" spans="1:16" x14ac:dyDescent="0.25">
      <c r="A108" s="27" t="s">
        <v>101</v>
      </c>
      <c r="B108" s="28"/>
      <c r="C108" s="28"/>
      <c r="D108" s="27"/>
      <c r="E108" s="27"/>
    </row>
    <row r="109" spans="1:16" x14ac:dyDescent="0.25">
      <c r="A109" s="27"/>
      <c r="B109" s="28"/>
      <c r="C109" s="28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</row>
  </sheetData>
  <mergeCells count="6">
    <mergeCell ref="A106:P107"/>
    <mergeCell ref="A1:P1"/>
    <mergeCell ref="A2:P2"/>
    <mergeCell ref="A3:P3"/>
    <mergeCell ref="A4:P4"/>
    <mergeCell ref="A5:P5"/>
  </mergeCells>
  <printOptions horizontalCentered="1"/>
  <pageMargins left="0.25" right="0.25" top="0.75" bottom="0.75" header="0.3" footer="0.3"/>
  <pageSetup scale="6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2022-06-09T18:01:36Z</cp:lastPrinted>
  <dcterms:created xsi:type="dcterms:W3CDTF">2021-10-12T17:00:57Z</dcterms:created>
  <dcterms:modified xsi:type="dcterms:W3CDTF">2022-06-09T18:17:21Z</dcterms:modified>
</cp:coreProperties>
</file>