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1"/>
  <c r="F113"/>
  <c r="G111"/>
  <c r="F111"/>
  <c r="G110"/>
  <c r="F110"/>
  <c r="G109"/>
  <c r="F109"/>
  <c r="G108"/>
  <c r="F108"/>
  <c r="G106"/>
  <c r="F106"/>
  <c r="G105"/>
  <c r="F105"/>
  <c r="G104"/>
  <c r="F104"/>
  <c r="G103"/>
  <c r="F103"/>
  <c r="G102"/>
  <c r="F102"/>
  <c r="J99"/>
  <c r="I99"/>
  <c r="H99"/>
  <c r="G99"/>
  <c r="F99"/>
  <c r="E99"/>
  <c r="D99"/>
  <c r="C99"/>
  <c r="J98"/>
  <c r="I98"/>
  <c r="H98"/>
  <c r="G98"/>
  <c r="F98"/>
  <c r="E98"/>
  <c r="D98"/>
  <c r="C98"/>
  <c r="J96"/>
  <c r="I96"/>
  <c r="H96"/>
  <c r="H97" s="1"/>
  <c r="G96"/>
  <c r="F96"/>
  <c r="E96"/>
  <c r="D96"/>
  <c r="C96"/>
  <c r="J95"/>
  <c r="I95"/>
  <c r="H95"/>
  <c r="G95"/>
  <c r="F95"/>
  <c r="E95"/>
  <c r="D95"/>
  <c r="D97" s="1"/>
  <c r="C95"/>
  <c r="J94"/>
  <c r="I94"/>
  <c r="H94"/>
  <c r="G94"/>
  <c r="F94"/>
  <c r="E94"/>
  <c r="D94"/>
  <c r="C94"/>
  <c r="D93"/>
  <c r="J92"/>
  <c r="I92"/>
  <c r="H92"/>
  <c r="G92"/>
  <c r="F92"/>
  <c r="E92"/>
  <c r="D92"/>
  <c r="C92"/>
  <c r="J91"/>
  <c r="J93" s="1"/>
  <c r="I91"/>
  <c r="H91"/>
  <c r="H93" s="1"/>
  <c r="G91"/>
  <c r="G93" s="1"/>
  <c r="F91"/>
  <c r="F93" s="1"/>
  <c r="E91"/>
  <c r="D91"/>
  <c r="C91"/>
  <c r="C93" s="1"/>
  <c r="G85"/>
  <c r="E85"/>
  <c r="D85"/>
  <c r="C85"/>
  <c r="B85"/>
  <c r="G84"/>
  <c r="E84"/>
  <c r="F84" s="1"/>
  <c r="D84"/>
  <c r="C84"/>
  <c r="B84"/>
  <c r="G83"/>
  <c r="K83" s="1"/>
  <c r="E83"/>
  <c r="F83" s="1"/>
  <c r="D83"/>
  <c r="C83"/>
  <c r="B83"/>
  <c r="G82"/>
  <c r="E82"/>
  <c r="F82" s="1"/>
  <c r="D82"/>
  <c r="C82"/>
  <c r="B82"/>
  <c r="G81"/>
  <c r="E81"/>
  <c r="F81" s="1"/>
  <c r="D81"/>
  <c r="C81"/>
  <c r="B81"/>
  <c r="G80"/>
  <c r="E80"/>
  <c r="D80"/>
  <c r="F80" s="1"/>
  <c r="C80"/>
  <c r="B80"/>
  <c r="G79"/>
  <c r="E79"/>
  <c r="F79" s="1"/>
  <c r="D79"/>
  <c r="C79"/>
  <c r="B79"/>
  <c r="G78"/>
  <c r="E78"/>
  <c r="D78"/>
  <c r="C78"/>
  <c r="B78"/>
  <c r="G77"/>
  <c r="E77"/>
  <c r="F77" s="1"/>
  <c r="D77"/>
  <c r="C77"/>
  <c r="B77"/>
  <c r="G76"/>
  <c r="E76"/>
  <c r="D76"/>
  <c r="C76"/>
  <c r="F76" s="1"/>
  <c r="B76"/>
  <c r="G75"/>
  <c r="E75"/>
  <c r="D75"/>
  <c r="C75"/>
  <c r="B75"/>
  <c r="G74"/>
  <c r="E74"/>
  <c r="D74"/>
  <c r="C74"/>
  <c r="B74"/>
  <c r="G73"/>
  <c r="E73"/>
  <c r="D73"/>
  <c r="C73"/>
  <c r="B73"/>
  <c r="G72"/>
  <c r="F72"/>
  <c r="E72"/>
  <c r="D72"/>
  <c r="C72"/>
  <c r="B72"/>
  <c r="T71"/>
  <c r="G71"/>
  <c r="E71"/>
  <c r="F71" s="1"/>
  <c r="D71"/>
  <c r="C71"/>
  <c r="B71"/>
  <c r="T70"/>
  <c r="N66" s="1"/>
  <c r="G70"/>
  <c r="E70"/>
  <c r="F70" s="1"/>
  <c r="D70"/>
  <c r="C70"/>
  <c r="B70"/>
  <c r="T69"/>
  <c r="G69"/>
  <c r="E69"/>
  <c r="D69"/>
  <c r="C69"/>
  <c r="F69" s="1"/>
  <c r="B69"/>
  <c r="G68"/>
  <c r="E68"/>
  <c r="D68"/>
  <c r="C68"/>
  <c r="B68"/>
  <c r="G67"/>
  <c r="E67"/>
  <c r="D67"/>
  <c r="C67"/>
  <c r="B67"/>
  <c r="G66"/>
  <c r="E66"/>
  <c r="D66"/>
  <c r="C66"/>
  <c r="C86" s="1"/>
  <c r="B66"/>
  <c r="L57"/>
  <c r="L56"/>
  <c r="L55"/>
  <c r="L54"/>
  <c r="L53"/>
  <c r="L52"/>
  <c r="D52"/>
  <c r="L51"/>
  <c r="L50"/>
  <c r="C50"/>
  <c r="D50" s="1"/>
  <c r="B50"/>
  <c r="L49"/>
  <c r="C49"/>
  <c r="B49"/>
  <c r="L48"/>
  <c r="C48"/>
  <c r="D48" s="1"/>
  <c r="B48"/>
  <c r="L47"/>
  <c r="C47"/>
  <c r="B47"/>
  <c r="C46"/>
  <c r="D46" s="1"/>
  <c r="B46"/>
  <c r="C45"/>
  <c r="D45" s="1"/>
  <c r="B45"/>
  <c r="C44"/>
  <c r="D44" s="1"/>
  <c r="B44"/>
  <c r="L43"/>
  <c r="C43"/>
  <c r="B43"/>
  <c r="L42"/>
  <c r="C42"/>
  <c r="D42" s="1"/>
  <c r="B42"/>
  <c r="L41"/>
  <c r="C41"/>
  <c r="B41"/>
  <c r="L40"/>
  <c r="C40"/>
  <c r="D40" s="1"/>
  <c r="B40"/>
  <c r="L39"/>
  <c r="C39"/>
  <c r="B39"/>
  <c r="L38"/>
  <c r="C38"/>
  <c r="D38" s="1"/>
  <c r="B38"/>
  <c r="L37"/>
  <c r="C37"/>
  <c r="B37"/>
  <c r="L36"/>
  <c r="C36"/>
  <c r="D36" s="1"/>
  <c r="B36"/>
  <c r="L35"/>
  <c r="C35"/>
  <c r="B35"/>
  <c r="K34"/>
  <c r="J34"/>
  <c r="L34" s="1"/>
  <c r="C34"/>
  <c r="D34" s="1"/>
  <c r="B34"/>
  <c r="K33"/>
  <c r="L33" s="1"/>
  <c r="J33"/>
  <c r="C33"/>
  <c r="D33" s="1"/>
  <c r="B33"/>
  <c r="K32"/>
  <c r="J32"/>
  <c r="D32"/>
  <c r="C32"/>
  <c r="B32"/>
  <c r="K31"/>
  <c r="J31"/>
  <c r="C31"/>
  <c r="B31"/>
  <c r="J30"/>
  <c r="L30" s="1"/>
  <c r="C30"/>
  <c r="B30"/>
  <c r="K29"/>
  <c r="L29" s="1"/>
  <c r="D29"/>
  <c r="C29"/>
  <c r="B29"/>
  <c r="K28"/>
  <c r="J28"/>
  <c r="C28"/>
  <c r="B28"/>
  <c r="K27"/>
  <c r="J27"/>
  <c r="L27" s="1"/>
  <c r="C27"/>
  <c r="D27" s="1"/>
  <c r="B27"/>
  <c r="K26"/>
  <c r="L26" s="1"/>
  <c r="J26"/>
  <c r="C26"/>
  <c r="D26" s="1"/>
  <c r="B26"/>
  <c r="K25"/>
  <c r="J25"/>
  <c r="C25"/>
  <c r="B25"/>
  <c r="D25" s="1"/>
  <c r="K24"/>
  <c r="J24"/>
  <c r="C24"/>
  <c r="B24"/>
  <c r="K23"/>
  <c r="J23"/>
  <c r="L23" s="1"/>
  <c r="C23"/>
  <c r="D23" s="1"/>
  <c r="B23"/>
  <c r="K22"/>
  <c r="L22" s="1"/>
  <c r="J22"/>
  <c r="C22"/>
  <c r="D22" s="1"/>
  <c r="B22"/>
  <c r="K21"/>
  <c r="J21"/>
  <c r="D21"/>
  <c r="C21"/>
  <c r="B21"/>
  <c r="K20"/>
  <c r="J20"/>
  <c r="C20"/>
  <c r="B20"/>
  <c r="K19"/>
  <c r="J19"/>
  <c r="L19" s="1"/>
  <c r="C19"/>
  <c r="D19" s="1"/>
  <c r="B19"/>
  <c r="K18"/>
  <c r="L18" s="1"/>
  <c r="J18"/>
  <c r="C18"/>
  <c r="D18" s="1"/>
  <c r="B18"/>
  <c r="K17"/>
  <c r="J17"/>
  <c r="C17"/>
  <c r="B17"/>
  <c r="D17" s="1"/>
  <c r="K16"/>
  <c r="J16"/>
  <c r="C16"/>
  <c r="B16"/>
  <c r="K15"/>
  <c r="J15"/>
  <c r="L15" s="1"/>
  <c r="C15"/>
  <c r="D15" s="1"/>
  <c r="B15"/>
  <c r="K14"/>
  <c r="L14" s="1"/>
  <c r="J14"/>
  <c r="C14"/>
  <c r="D14" s="1"/>
  <c r="B14"/>
  <c r="K13"/>
  <c r="J13"/>
  <c r="D13"/>
  <c r="C13"/>
  <c r="B13"/>
  <c r="F9"/>
  <c r="G8"/>
  <c r="B8"/>
  <c r="J7"/>
  <c r="E7"/>
  <c r="B7"/>
  <c r="E97" l="1"/>
  <c r="I97"/>
  <c r="K98"/>
  <c r="L13"/>
  <c r="D16"/>
  <c r="L20"/>
  <c r="L21"/>
  <c r="D24"/>
  <c r="L28"/>
  <c r="L31"/>
  <c r="L32"/>
  <c r="D35"/>
  <c r="D39"/>
  <c r="D43"/>
  <c r="D49"/>
  <c r="D86"/>
  <c r="F68"/>
  <c r="K72"/>
  <c r="F73"/>
  <c r="F75"/>
  <c r="F78"/>
  <c r="K95"/>
  <c r="F97"/>
  <c r="J97"/>
  <c r="K69"/>
  <c r="T65"/>
  <c r="H77" s="1"/>
  <c r="I77" s="1"/>
  <c r="J77" s="1"/>
  <c r="F66"/>
  <c r="F67"/>
  <c r="K67" s="1"/>
  <c r="K71"/>
  <c r="F74"/>
  <c r="K84"/>
  <c r="F85"/>
  <c r="K85" s="1"/>
  <c r="E93"/>
  <c r="I93"/>
  <c r="K93" s="1"/>
  <c r="K94"/>
  <c r="C97"/>
  <c r="G97"/>
  <c r="F107"/>
  <c r="F112"/>
  <c r="K76"/>
  <c r="C51"/>
  <c r="B51"/>
  <c r="L16"/>
  <c r="L17"/>
  <c r="D20"/>
  <c r="L24"/>
  <c r="L25"/>
  <c r="D28"/>
  <c r="D30"/>
  <c r="D31"/>
  <c r="D37"/>
  <c r="D41"/>
  <c r="D47"/>
  <c r="B86"/>
  <c r="G86"/>
  <c r="K70"/>
  <c r="K80"/>
  <c r="K92"/>
  <c r="K99"/>
  <c r="K79"/>
  <c r="K82"/>
  <c r="K97"/>
  <c r="F86"/>
  <c r="K86" s="1"/>
  <c r="K68"/>
  <c r="K75"/>
  <c r="K78"/>
  <c r="K74"/>
  <c r="K73"/>
  <c r="E86"/>
  <c r="K91"/>
  <c r="K77"/>
  <c r="K81"/>
  <c r="K96"/>
  <c r="K66"/>
  <c r="L75"/>
  <c r="L79" l="1"/>
  <c r="L68"/>
  <c r="L84"/>
  <c r="H80"/>
  <c r="I80" s="1"/>
  <c r="J80" s="1"/>
  <c r="H71"/>
  <c r="I71" s="1"/>
  <c r="J71" s="1"/>
  <c r="H69"/>
  <c r="I69" s="1"/>
  <c r="J69" s="1"/>
  <c r="L85"/>
  <c r="L77"/>
  <c r="H79"/>
  <c r="I79" s="1"/>
  <c r="J79" s="1"/>
  <c r="H68"/>
  <c r="I68" s="1"/>
  <c r="J68" s="1"/>
  <c r="H84"/>
  <c r="I84" s="1"/>
  <c r="J84" s="1"/>
  <c r="L72"/>
  <c r="L70"/>
  <c r="H85"/>
  <c r="I85" s="1"/>
  <c r="J85" s="1"/>
  <c r="L83"/>
  <c r="L82"/>
  <c r="H78"/>
  <c r="I78" s="1"/>
  <c r="J78" s="1"/>
  <c r="L78"/>
  <c r="H82"/>
  <c r="I82" s="1"/>
  <c r="J82" s="1"/>
  <c r="L74"/>
  <c r="L67"/>
  <c r="L66"/>
  <c r="H74"/>
  <c r="I74" s="1"/>
  <c r="J74" s="1"/>
  <c r="H67"/>
  <c r="I67" s="1"/>
  <c r="J67" s="1"/>
  <c r="H66"/>
  <c r="I66" s="1"/>
  <c r="J66" s="1"/>
  <c r="L76"/>
  <c r="H72"/>
  <c r="I72" s="1"/>
  <c r="J72" s="1"/>
  <c r="H70"/>
  <c r="I70" s="1"/>
  <c r="J70" s="1"/>
  <c r="L81"/>
  <c r="H73"/>
  <c r="I73" s="1"/>
  <c r="J73" s="1"/>
  <c r="H83"/>
  <c r="I83" s="1"/>
  <c r="J83" s="1"/>
  <c r="H75"/>
  <c r="I75" s="1"/>
  <c r="J75" s="1"/>
  <c r="L80"/>
  <c r="H76"/>
  <c r="I76" s="1"/>
  <c r="J76" s="1"/>
  <c r="L71"/>
  <c r="L69"/>
  <c r="L73"/>
  <c r="H81"/>
  <c r="I81" s="1"/>
  <c r="J81" s="1"/>
  <c r="D51"/>
  <c r="D53" s="1"/>
  <c r="H86"/>
  <c r="L86" l="1"/>
  <c r="I86"/>
  <c r="J86" s="1"/>
</calcChain>
</file>

<file path=xl/sharedStrings.xml><?xml version="1.0" encoding="utf-8"?>
<sst xmlns="http://schemas.openxmlformats.org/spreadsheetml/2006/main" count="209" uniqueCount="202">
  <si>
    <t>Lado-A</t>
  </si>
  <si>
    <t>Informacion:</t>
  </si>
  <si>
    <t>informacionyestadisticas@sespas.gov.do</t>
  </si>
  <si>
    <t>DIRECCION GENERAL DE INFORMACION Y ESTADISTICA DE SALUD</t>
  </si>
  <si>
    <t>2do Trimestre (Abr-May-Jun)</t>
  </si>
  <si>
    <t xml:space="preserve">Este Documento es para enviarlo electornicamente por correo </t>
  </si>
  <si>
    <t>Region:</t>
  </si>
  <si>
    <t>Provincia:</t>
  </si>
  <si>
    <t>Municipio/Area:</t>
  </si>
  <si>
    <t>Nombre del Centro:</t>
  </si>
  <si>
    <t>Codigo: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</si>
  <si>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</si>
  <si>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</si>
  <si>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</si>
  <si>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</si>
  <si>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</si>
  <si>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</si>
  <si>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</si>
  <si>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</si>
  <si>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</si>
  <si>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</si>
  <si>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</si>
  <si>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</si>
  <si>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</si>
  <si>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</si>
  <si>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</si>
  <si>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</si>
  <si>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</si>
  <si>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</si>
  <si>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</si>
  <si>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</si>
  <si>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</si>
  <si>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</si>
  <si>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</si>
  <si>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</si>
  <si>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</si>
  <si>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</si>
  <si>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</si>
  <si>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</si>
  <si>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</si>
  <si>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</si>
  <si>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</si>
  <si>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</si>
  <si>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</si>
  <si>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</si>
  <si>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</si>
  <si>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</si>
  <si>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</si>
  <si>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</si>
  <si>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</si>
  <si>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</si>
  <si>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</si>
  <si>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</si>
  <si>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</si>
  <si>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</si>
  <si>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</si>
  <si>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</si>
  <si>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</si>
  <si>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</si>
  <si>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</si>
  <si>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</si>
  <si>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</si>
  <si>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</si>
  <si>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</si>
  <si>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</si>
  <si>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</si>
  <si>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</si>
  <si>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</si>
  <si>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</si>
  <si>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</si>
  <si>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</si>
  <si>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</si>
  <si>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</si>
  <si>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</si>
  <si>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</si>
  <si>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</si>
  <si>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</si>
  <si>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</si>
  <si>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</si>
  <si>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</si>
  <si>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</si>
  <si>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</si>
  <si>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</si>
  <si>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</si>
  <si>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</si>
  <si>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</si>
  <si>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</si>
  <si>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</si>
  <si>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</si>
  <si>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</si>
  <si>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</si>
  <si>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</si>
  <si>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</si>
  <si>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</si>
  <si>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</si>
  <si>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</si>
  <si>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</si>
  <si>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</si>
  <si>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</si>
  <si>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</si>
  <si>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</si>
  <si>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</si>
  <si>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</si>
  <si>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</si>
  <si>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</si>
  <si>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</si>
  <si>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</si>
  <si>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</si>
  <si>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</si>
  <si>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</si>
  <si>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</si>
  <si>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</si>
  <si>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</si>
  <si>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</si>
  <si>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</si>
  <si>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</si>
  <si>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</si>
  <si>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</si>
  <si>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</si>
  <si>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</si>
  <si>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</si>
  <si>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</si>
  <si>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</si>
  <si>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</si>
  <si>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</si>
  <si>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</si>
  <si>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</si>
  <si>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</si>
  <si>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</si>
  <si>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</si>
  <si>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</si>
  <si>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</si>
  <si>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</si>
  <si>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</si>
  <si>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</si>
  <si>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</si>
  <si>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4.Pediatría</t>
  </si>
  <si>
    <t>4.Obstetricia</t>
  </si>
  <si>
    <t>4.Ginecología</t>
  </si>
  <si>
    <t>4.Med. interna</t>
  </si>
  <si>
    <t>4.Cardiología</t>
  </si>
  <si>
    <t>4.Nefrología</t>
  </si>
  <si>
    <t>Debe indicarse el numero de camas disponibles para ese servicios Sin importar si hubo o no hospitalizacion ese mes</t>
  </si>
  <si>
    <t>4.Gastroenterología</t>
  </si>
  <si>
    <t>4.Endocrinología</t>
  </si>
  <si>
    <t>4.Neumología</t>
  </si>
  <si>
    <t>4.Cirugía Gral.</t>
  </si>
  <si>
    <t>4.Oftalmol-Otorrino</t>
  </si>
  <si>
    <t>4.Ortopedia</t>
  </si>
  <si>
    <t>4.Urología</t>
  </si>
  <si>
    <t>4.Neurocirugía</t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</si>
  <si>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</si>
  <si>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</si>
  <si>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</si>
  <si>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</si>
  <si>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</si>
  <si>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</si>
  <si>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</si>
  <si>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</si>
  <si>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</si>
  <si>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</si>
  <si>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</si>
  <si>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</si>
  <si>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</si>
  <si>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</si>
  <si>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</si>
  <si>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</si>
  <si>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</si>
  <si>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</si>
  <si>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</si>
  <si>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</si>
  <si>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</si>
  <si>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</si>
  <si>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</si>
  <si>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</si>
  <si>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</si>
  <si>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</si>
  <si>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</si>
  <si>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</si>
  <si>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</si>
  <si>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</si>
  <si>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</si>
  <si>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</si>
  <si>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</si>
  <si>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</si>
  <si>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</si>
  <si>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</si>
  <si>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</si>
  <si>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</si>
  <si>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Director General Dr. Orlando Vargas Almonte</t>
  </si>
  <si>
    <t>FIRMA DEL RESPONSABLE</t>
  </si>
  <si>
    <t>FECHA DE ENVIÓ</t>
  </si>
  <si>
    <t>OBSERVACIONES:</t>
  </si>
  <si>
    <t>Dr. Cristian De Los Santos</t>
  </si>
  <si>
    <t>DIGITADO POR</t>
  </si>
  <si>
    <t>VALIDADO POR</t>
  </si>
  <si>
    <t>SISTEMA DE INFORMACIÓN Y ESTADÍSTICA DE SALUD</t>
  </si>
  <si>
    <r>
      <rPr>
        <b/>
        <u/>
        <sz val="11"/>
        <color indexed="60"/>
        <rFont val="Calibri"/>
        <family val="2"/>
      </rPr>
      <t xml:space="preserve">Dias Pacientes: </t>
    </r>
    <r>
      <rPr>
        <sz val="11"/>
        <color indexed="60"/>
        <rFont val="Calibri"/>
        <family val="2"/>
      </rPr>
      <t>Es la suma de los días paciente contados en cada uno de los días del período considerado</t>
    </r>
  </si>
  <si>
    <r>
      <rPr>
        <b/>
        <u/>
        <sz val="11"/>
        <color indexed="60"/>
        <rFont val="Calibri"/>
        <family val="2"/>
      </rPr>
      <t>Promedio Estadia:</t>
    </r>
    <r>
      <rPr>
        <sz val="11"/>
        <color indexed="60"/>
        <rFont val="Calibri"/>
        <family val="2"/>
      </rPr>
      <t xml:space="preserve"> Es un indicador del rendimiento del recurso Cama, esta relacionado con el numero de egreso que produce un servicio en un periodo especifico.</t>
    </r>
  </si>
  <si>
    <r>
      <rPr>
        <b/>
        <u/>
        <sz val="11"/>
        <color indexed="60"/>
        <rFont val="Calibri"/>
        <family val="2"/>
      </rPr>
      <t>Num. Camas:</t>
    </r>
    <r>
      <rPr>
        <sz val="11"/>
        <color indexed="60"/>
        <rFont val="Calibri"/>
        <family val="2"/>
      </rPr>
      <t xml:space="preserve"> Es el numero de camas que esta disponible para ese tipo de hospitalizacion</t>
    </r>
  </si>
  <si>
    <r>
      <rPr>
        <b/>
        <u/>
        <sz val="11"/>
        <color indexed="60"/>
        <rFont val="Calibri"/>
        <family val="2"/>
      </rPr>
      <t>Dias Camas:</t>
    </r>
    <r>
      <rPr>
        <sz val="11"/>
        <color indexed="60"/>
        <rFont val="Calibri"/>
        <family val="2"/>
      </rPr>
      <t xml:space="preserve"> Es una medida de la capacidad de oferta de servicio del establecimiento, determinada por la dotacion de camas.</t>
    </r>
  </si>
  <si>
    <r>
      <rPr>
        <b/>
        <u/>
        <sz val="11"/>
        <color indexed="60"/>
        <rFont val="Calibri"/>
        <family val="2"/>
      </rPr>
      <t>% Ocupacions:</t>
    </r>
    <r>
      <rPr>
        <sz val="11"/>
        <color indexed="60"/>
        <rFont val="Calibri"/>
        <family val="2"/>
      </rPr>
      <t xml:space="preserve"> Es el porcentaje que ocuparon los dias paciente entre los Dias Camas.</t>
    </r>
  </si>
</sst>
</file>

<file path=xl/styles.xml><?xml version="1.0" encoding="utf-8"?>
<styleSheet xmlns="http://schemas.openxmlformats.org/spreadsheetml/2006/main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#,##0.00;[Red]#,##0.00"/>
    <numFmt numFmtId="165" formatCode="0.0"/>
  </numFmts>
  <fonts count="3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Black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b/>
      <sz val="11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name val="Garamond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indexed="60"/>
      <name val="Calibri"/>
      <family val="2"/>
    </font>
    <font>
      <sz val="11"/>
      <color indexed="60"/>
      <name val="Calibri"/>
      <family val="2"/>
    </font>
    <font>
      <sz val="9"/>
      <color theme="1"/>
      <name val="Calibri"/>
      <family val="2"/>
      <scheme val="minor"/>
    </font>
    <font>
      <sz val="8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9" tint="0.39994506668294322"/>
      </patternFill>
    </fill>
    <fill>
      <patternFill patternType="darkGrid">
        <bgColor theme="9" tint="0.39997558519241921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301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7" fillId="0" borderId="0" xfId="1" applyFont="1"/>
    <xf numFmtId="0" fontId="10" fillId="0" borderId="0" xfId="0" applyFont="1" applyAlignment="1" applyProtection="1"/>
    <xf numFmtId="3" fontId="11" fillId="0" borderId="0" xfId="0" applyNumberFormat="1" applyFont="1" applyBorder="1" applyAlignment="1" applyProtection="1"/>
    <xf numFmtId="0" fontId="14" fillId="0" borderId="0" xfId="0" applyFont="1" applyAlignment="1" applyProtection="1"/>
    <xf numFmtId="0" fontId="0" fillId="0" borderId="0" xfId="0" applyProtection="1">
      <protection locked="0"/>
    </xf>
    <xf numFmtId="0" fontId="11" fillId="0" borderId="1" xfId="0" applyFont="1" applyBorder="1" applyAlignment="1" applyProtection="1"/>
    <xf numFmtId="0" fontId="11" fillId="0" borderId="0" xfId="0" applyFont="1" applyBorder="1" applyAlignment="1" applyProtection="1"/>
    <xf numFmtId="0" fontId="0" fillId="0" borderId="0" xfId="0" applyProtection="1"/>
    <xf numFmtId="14" fontId="11" fillId="0" borderId="2" xfId="0" applyNumberFormat="1" applyFont="1" applyBorder="1" applyAlignment="1" applyProtection="1"/>
    <xf numFmtId="14" fontId="11" fillId="0" borderId="0" xfId="0" applyNumberFormat="1" applyFont="1" applyBorder="1" applyAlignment="1" applyProtection="1"/>
    <xf numFmtId="1" fontId="11" fillId="0" borderId="2" xfId="0" applyNumberFormat="1" applyFont="1" applyBorder="1" applyAlignment="1" applyProtection="1"/>
    <xf numFmtId="1" fontId="11" fillId="0" borderId="0" xfId="0" applyNumberFormat="1" applyFont="1" applyBorder="1" applyAlignment="1" applyProtection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7" fillId="3" borderId="0" xfId="0" applyFont="1" applyFill="1" applyBorder="1"/>
    <xf numFmtId="0" fontId="18" fillId="2" borderId="11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8" fillId="2" borderId="16" xfId="0" applyFont="1" applyFill="1" applyBorder="1"/>
    <xf numFmtId="0" fontId="18" fillId="2" borderId="21" xfId="0" applyFont="1" applyFill="1" applyBorder="1" applyAlignment="1">
      <alignment horizontal="center"/>
    </xf>
    <xf numFmtId="0" fontId="18" fillId="2" borderId="22" xfId="0" applyFont="1" applyFill="1" applyBorder="1" applyAlignment="1">
      <alignment horizontal="center"/>
    </xf>
    <xf numFmtId="0" fontId="12" fillId="0" borderId="19" xfId="0" applyFont="1" applyBorder="1" applyAlignment="1"/>
    <xf numFmtId="3" fontId="12" fillId="0" borderId="19" xfId="0" applyNumberFormat="1" applyFont="1" applyBorder="1" applyAlignment="1" applyProtection="1">
      <alignment horizontal="right"/>
    </xf>
    <xf numFmtId="3" fontId="19" fillId="2" borderId="13" xfId="0" applyNumberFormat="1" applyFont="1" applyFill="1" applyBorder="1" applyAlignment="1">
      <alignment horizontal="right"/>
    </xf>
    <xf numFmtId="0" fontId="17" fillId="3" borderId="0" xfId="0" applyFont="1" applyFill="1" applyBorder="1" applyAlignment="1"/>
    <xf numFmtId="3" fontId="12" fillId="0" borderId="22" xfId="0" applyNumberFormat="1" applyFont="1" applyBorder="1" applyAlignment="1" applyProtection="1">
      <alignment horizontal="right"/>
    </xf>
    <xf numFmtId="3" fontId="19" fillId="2" borderId="24" xfId="0" applyNumberFormat="1" applyFont="1" applyFill="1" applyBorder="1" applyAlignment="1">
      <alignment horizontal="right"/>
    </xf>
    <xf numFmtId="0" fontId="0" fillId="0" borderId="0" xfId="0" applyAlignment="1"/>
    <xf numFmtId="0" fontId="12" fillId="0" borderId="19" xfId="0" applyFont="1" applyBorder="1"/>
    <xf numFmtId="3" fontId="19" fillId="2" borderId="25" xfId="0" applyNumberFormat="1" applyFont="1" applyFill="1" applyBorder="1" applyAlignment="1">
      <alignment horizontal="right"/>
    </xf>
    <xf numFmtId="3" fontId="20" fillId="4" borderId="19" xfId="0" applyNumberFormat="1" applyFont="1" applyFill="1" applyBorder="1" applyAlignment="1" applyProtection="1">
      <alignment horizontal="right"/>
    </xf>
    <xf numFmtId="3" fontId="12" fillId="4" borderId="19" xfId="0" applyNumberFormat="1" applyFont="1" applyFill="1" applyBorder="1" applyAlignment="1" applyProtection="1">
      <alignment horizontal="right"/>
    </xf>
    <xf numFmtId="0" fontId="21" fillId="3" borderId="0" xfId="0" applyFont="1" applyFill="1" applyBorder="1"/>
    <xf numFmtId="0" fontId="1" fillId="0" borderId="0" xfId="0" applyFont="1"/>
    <xf numFmtId="0" fontId="19" fillId="2" borderId="30" xfId="0" applyFont="1" applyFill="1" applyBorder="1" applyProtection="1"/>
    <xf numFmtId="0" fontId="12" fillId="0" borderId="3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3" fontId="19" fillId="2" borderId="32" xfId="0" applyNumberFormat="1" applyFont="1" applyFill="1" applyBorder="1" applyAlignment="1" applyProtection="1">
      <alignment horizontal="right"/>
    </xf>
    <xf numFmtId="0" fontId="12" fillId="0" borderId="26" xfId="0" applyFont="1" applyBorder="1" applyAlignment="1"/>
    <xf numFmtId="0" fontId="12" fillId="0" borderId="2" xfId="0" applyFont="1" applyBorder="1" applyAlignment="1"/>
    <xf numFmtId="0" fontId="12" fillId="0" borderId="23" xfId="0" applyFont="1" applyBorder="1" applyAlignment="1"/>
    <xf numFmtId="3" fontId="19" fillId="2" borderId="33" xfId="0" applyNumberFormat="1" applyFont="1" applyFill="1" applyBorder="1" applyAlignment="1" applyProtection="1">
      <alignment horizontal="right"/>
    </xf>
    <xf numFmtId="3" fontId="19" fillId="2" borderId="33" xfId="0" applyNumberFormat="1" applyFont="1" applyFill="1" applyBorder="1" applyProtection="1"/>
    <xf numFmtId="0" fontId="12" fillId="0" borderId="34" xfId="0" applyFont="1" applyFill="1" applyBorder="1" applyAlignment="1"/>
    <xf numFmtId="0" fontId="12" fillId="0" borderId="35" xfId="0" applyFont="1" applyFill="1" applyBorder="1" applyAlignment="1"/>
    <xf numFmtId="0" fontId="12" fillId="0" borderId="36" xfId="0" applyFont="1" applyFill="1" applyBorder="1" applyAlignment="1"/>
    <xf numFmtId="3" fontId="19" fillId="2" borderId="37" xfId="0" applyNumberFormat="1" applyFont="1" applyFill="1" applyBorder="1" applyAlignment="1" applyProtection="1"/>
    <xf numFmtId="0" fontId="22" fillId="3" borderId="0" xfId="0" applyFont="1" applyFill="1" applyBorder="1" applyAlignment="1"/>
    <xf numFmtId="0" fontId="23" fillId="3" borderId="0" xfId="0" applyFont="1" applyFill="1" applyBorder="1" applyAlignment="1"/>
    <xf numFmtId="0" fontId="24" fillId="0" borderId="0" xfId="0" applyFont="1"/>
    <xf numFmtId="0" fontId="25" fillId="0" borderId="38" xfId="0" applyFont="1" applyBorder="1" applyAlignment="1"/>
    <xf numFmtId="0" fontId="25" fillId="0" borderId="39" xfId="0" applyFont="1" applyBorder="1" applyAlignment="1"/>
    <xf numFmtId="0" fontId="0" fillId="0" borderId="39" xfId="0" applyBorder="1"/>
    <xf numFmtId="0" fontId="25" fillId="0" borderId="4" xfId="0" applyFont="1" applyBorder="1" applyAlignment="1">
      <alignment horizontal="center"/>
    </xf>
    <xf numFmtId="0" fontId="23" fillId="0" borderId="26" xfId="0" applyFont="1" applyBorder="1" applyProtection="1"/>
    <xf numFmtId="0" fontId="23" fillId="0" borderId="2" xfId="0" applyFont="1" applyBorder="1" applyProtection="1"/>
    <xf numFmtId="0" fontId="26" fillId="0" borderId="2" xfId="0" applyFont="1" applyBorder="1" applyProtection="1"/>
    <xf numFmtId="0" fontId="17" fillId="0" borderId="2" xfId="0" applyFont="1" applyBorder="1" applyAlignment="1" applyProtection="1">
      <alignment horizontal="center"/>
    </xf>
    <xf numFmtId="3" fontId="27" fillId="2" borderId="33" xfId="0" applyNumberFormat="1" applyFont="1" applyFill="1" applyBorder="1" applyAlignment="1" applyProtection="1">
      <alignment horizontal="right"/>
    </xf>
    <xf numFmtId="0" fontId="12" fillId="0" borderId="12" xfId="0" applyFont="1" applyBorder="1"/>
    <xf numFmtId="3" fontId="19" fillId="2" borderId="23" xfId="0" applyNumberFormat="1" applyFont="1" applyFill="1" applyBorder="1" applyAlignment="1">
      <alignment horizontal="right"/>
    </xf>
    <xf numFmtId="0" fontId="13" fillId="0" borderId="40" xfId="0" applyFont="1" applyBorder="1"/>
    <xf numFmtId="3" fontId="13" fillId="5" borderId="41" xfId="0" applyNumberFormat="1" applyFont="1" applyFill="1" applyBorder="1" applyAlignment="1">
      <alignment horizontal="right"/>
    </xf>
    <xf numFmtId="3" fontId="19" fillId="2" borderId="42" xfId="0" applyNumberFormat="1" applyFont="1" applyFill="1" applyBorder="1" applyAlignment="1">
      <alignment horizontal="right"/>
    </xf>
    <xf numFmtId="0" fontId="19" fillId="2" borderId="43" xfId="0" applyFont="1" applyFill="1" applyBorder="1" applyAlignment="1"/>
    <xf numFmtId="0" fontId="13" fillId="0" borderId="45" xfId="0" applyFont="1" applyBorder="1" applyAlignment="1"/>
    <xf numFmtId="0" fontId="13" fillId="0" borderId="0" xfId="0" applyFont="1" applyBorder="1" applyAlignment="1"/>
    <xf numFmtId="0" fontId="13" fillId="0" borderId="46" xfId="0" applyFont="1" applyBorder="1" applyAlignment="1"/>
    <xf numFmtId="0" fontId="13" fillId="0" borderId="47" xfId="0" applyFont="1" applyBorder="1" applyAlignment="1"/>
    <xf numFmtId="0" fontId="13" fillId="0" borderId="3" xfId="0" applyFont="1" applyBorder="1" applyAlignment="1"/>
    <xf numFmtId="0" fontId="13" fillId="0" borderId="17" xfId="0" applyFont="1" applyBorder="1" applyAlignment="1"/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0" fontId="23" fillId="0" borderId="34" xfId="0" applyFont="1" applyBorder="1" applyProtection="1"/>
    <xf numFmtId="0" fontId="23" fillId="0" borderId="35" xfId="0" applyFont="1" applyBorder="1" applyProtection="1"/>
    <xf numFmtId="0" fontId="0" fillId="0" borderId="35" xfId="0" applyBorder="1" applyProtection="1"/>
    <xf numFmtId="0" fontId="0" fillId="0" borderId="35" xfId="0" applyBorder="1" applyAlignment="1" applyProtection="1">
      <alignment horizontal="center"/>
    </xf>
    <xf numFmtId="0" fontId="28" fillId="0" borderId="0" xfId="0" applyFont="1"/>
    <xf numFmtId="0" fontId="23" fillId="6" borderId="0" xfId="0" applyFont="1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7" borderId="0" xfId="0" applyFill="1"/>
    <xf numFmtId="0" fontId="28" fillId="7" borderId="0" xfId="0" applyFont="1" applyFill="1"/>
    <xf numFmtId="0" fontId="23" fillId="7" borderId="0" xfId="0" applyFont="1" applyFill="1" applyBorder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44" fontId="30" fillId="0" borderId="0" xfId="2" applyFont="1" applyBorder="1" applyAlignment="1"/>
    <xf numFmtId="0" fontId="10" fillId="0" borderId="0" xfId="0" applyFont="1" applyBorder="1" applyAlignment="1"/>
    <xf numFmtId="0" fontId="19" fillId="2" borderId="43" xfId="0" applyFont="1" applyFill="1" applyBorder="1" applyAlignment="1">
      <alignment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wrapText="1"/>
    </xf>
    <xf numFmtId="0" fontId="19" fillId="2" borderId="51" xfId="0" applyFont="1" applyFill="1" applyBorder="1" applyAlignment="1">
      <alignment horizontal="center"/>
    </xf>
    <xf numFmtId="0" fontId="32" fillId="0" borderId="18" xfId="0" applyFont="1" applyBorder="1"/>
    <xf numFmtId="3" fontId="33" fillId="0" borderId="21" xfId="3" applyNumberFormat="1" applyFont="1" applyBorder="1" applyProtection="1"/>
    <xf numFmtId="3" fontId="33" fillId="0" borderId="52" xfId="3" applyNumberFormat="1" applyFont="1" applyBorder="1" applyAlignment="1" applyProtection="1"/>
    <xf numFmtId="3" fontId="33" fillId="0" borderId="22" xfId="3" applyNumberFormat="1" applyFont="1" applyBorder="1" applyAlignment="1" applyProtection="1"/>
    <xf numFmtId="0" fontId="33" fillId="0" borderId="22" xfId="0" applyFont="1" applyBorder="1" applyProtection="1"/>
    <xf numFmtId="3" fontId="19" fillId="2" borderId="53" xfId="3" applyNumberFormat="1" applyFont="1" applyFill="1" applyBorder="1"/>
    <xf numFmtId="3" fontId="33" fillId="0" borderId="27" xfId="3" applyNumberFormat="1" applyFont="1" applyBorder="1" applyProtection="1">
      <protection locked="0"/>
    </xf>
    <xf numFmtId="3" fontId="33" fillId="0" borderId="19" xfId="3" applyNumberFormat="1" applyFont="1" applyBorder="1" applyProtection="1">
      <protection locked="0"/>
    </xf>
    <xf numFmtId="3" fontId="33" fillId="2" borderId="19" xfId="3" applyNumberFormat="1" applyFont="1" applyFill="1" applyBorder="1" applyProtection="1">
      <protection locked="0"/>
    </xf>
    <xf numFmtId="164" fontId="33" fillId="2" borderId="19" xfId="3" applyNumberFormat="1" applyFont="1" applyFill="1" applyBorder="1" applyAlignment="1" applyProtection="1">
      <protection locked="0"/>
    </xf>
    <xf numFmtId="164" fontId="33" fillId="2" borderId="19" xfId="3" applyNumberFormat="1" applyFont="1" applyFill="1" applyBorder="1" applyProtection="1">
      <protection locked="0"/>
    </xf>
    <xf numFmtId="3" fontId="33" fillId="0" borderId="24" xfId="0" applyNumberFormat="1" applyFont="1" applyBorder="1" applyProtection="1">
      <protection locked="0"/>
    </xf>
    <xf numFmtId="0" fontId="3" fillId="0" borderId="0" xfId="0" applyFont="1"/>
    <xf numFmtId="3" fontId="33" fillId="0" borderId="20" xfId="3" applyNumberFormat="1" applyFont="1" applyBorder="1" applyProtection="1"/>
    <xf numFmtId="3" fontId="19" fillId="2" borderId="24" xfId="3" applyNumberFormat="1" applyFont="1" applyFill="1" applyBorder="1"/>
    <xf numFmtId="0" fontId="29" fillId="0" borderId="18" xfId="0" applyFont="1" applyBorder="1"/>
    <xf numFmtId="18" fontId="0" fillId="0" borderId="0" xfId="0" applyNumberFormat="1"/>
    <xf numFmtId="0" fontId="18" fillId="2" borderId="28" xfId="0" applyFont="1" applyFill="1" applyBorder="1"/>
    <xf numFmtId="3" fontId="31" fillId="2" borderId="54" xfId="3" applyNumberFormat="1" applyFont="1" applyFill="1" applyBorder="1"/>
    <xf numFmtId="3" fontId="31" fillId="2" borderId="28" xfId="3" applyNumberFormat="1" applyFont="1" applyFill="1" applyBorder="1"/>
    <xf numFmtId="3" fontId="31" fillId="2" borderId="29" xfId="3" applyNumberFormat="1" applyFont="1" applyFill="1" applyBorder="1"/>
    <xf numFmtId="3" fontId="31" fillId="2" borderId="55" xfId="3" applyNumberFormat="1" applyFont="1" applyFill="1" applyBorder="1"/>
    <xf numFmtId="4" fontId="31" fillId="2" borderId="29" xfId="3" applyNumberFormat="1" applyFont="1" applyFill="1" applyBorder="1"/>
    <xf numFmtId="3" fontId="31" fillId="2" borderId="30" xfId="3" applyNumberFormat="1" applyFont="1" applyFill="1" applyBorder="1"/>
    <xf numFmtId="0" fontId="10" fillId="0" borderId="45" xfId="0" applyFont="1" applyBorder="1"/>
    <xf numFmtId="0" fontId="10" fillId="0" borderId="0" xfId="0" applyFont="1" applyBorder="1"/>
    <xf numFmtId="165" fontId="10" fillId="0" borderId="0" xfId="0" applyNumberFormat="1" applyFont="1" applyBorder="1"/>
    <xf numFmtId="0" fontId="0" fillId="0" borderId="0" xfId="0" applyBorder="1"/>
    <xf numFmtId="0" fontId="30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2" fillId="0" borderId="27" xfId="0" applyFont="1" applyBorder="1" applyAlignment="1"/>
    <xf numFmtId="0" fontId="37" fillId="0" borderId="0" xfId="0" applyFont="1" applyBorder="1"/>
    <xf numFmtId="0" fontId="12" fillId="0" borderId="0" xfId="0" applyFont="1" applyBorder="1"/>
    <xf numFmtId="0" fontId="19" fillId="2" borderId="56" xfId="0" applyFont="1" applyFill="1" applyBorder="1" applyAlignment="1"/>
    <xf numFmtId="0" fontId="19" fillId="2" borderId="12" xfId="0" applyFont="1" applyFill="1" applyBorder="1"/>
    <xf numFmtId="0" fontId="19" fillId="2" borderId="12" xfId="0" applyFont="1" applyFill="1" applyBorder="1" applyAlignment="1">
      <alignment horizontal="left"/>
    </xf>
    <xf numFmtId="0" fontId="19" fillId="2" borderId="57" xfId="0" applyFont="1" applyFill="1" applyBorder="1" applyAlignment="1">
      <alignment horizontal="center"/>
    </xf>
    <xf numFmtId="0" fontId="19" fillId="2" borderId="58" xfId="0" applyFont="1" applyFill="1" applyBorder="1"/>
    <xf numFmtId="0" fontId="12" fillId="0" borderId="10" xfId="0" applyFont="1" applyBorder="1" applyAlignment="1">
      <alignment horizontal="left"/>
    </xf>
    <xf numFmtId="0" fontId="37" fillId="0" borderId="8" xfId="0" applyFont="1" applyBorder="1" applyProtection="1"/>
    <xf numFmtId="0" fontId="37" fillId="0" borderId="9" xfId="0" applyFont="1" applyBorder="1" applyProtection="1"/>
    <xf numFmtId="0" fontId="37" fillId="0" borderId="50" xfId="0" applyFont="1" applyBorder="1" applyProtection="1"/>
    <xf numFmtId="3" fontId="19" fillId="2" borderId="13" xfId="0" applyNumberFormat="1" applyFont="1" applyFill="1" applyBorder="1"/>
    <xf numFmtId="0" fontId="12" fillId="0" borderId="20" xfId="0" applyFont="1" applyBorder="1" applyAlignment="1">
      <alignment horizontal="left"/>
    </xf>
    <xf numFmtId="0" fontId="37" fillId="0" borderId="18" xfId="0" applyFont="1" applyBorder="1" applyProtection="1"/>
    <xf numFmtId="0" fontId="37" fillId="0" borderId="19" xfId="0" applyFont="1" applyBorder="1" applyProtection="1"/>
    <xf numFmtId="0" fontId="37" fillId="0" borderId="24" xfId="0" applyFont="1" applyBorder="1" applyProtection="1"/>
    <xf numFmtId="3" fontId="19" fillId="2" borderId="23" xfId="0" applyNumberFormat="1" applyFont="1" applyFill="1" applyBorder="1"/>
    <xf numFmtId="0" fontId="19" fillId="2" borderId="54" xfId="0" applyFont="1" applyFill="1" applyBorder="1" applyAlignment="1">
      <alignment horizontal="left"/>
    </xf>
    <xf numFmtId="0" fontId="19" fillId="2" borderId="28" xfId="0" applyFont="1" applyFill="1" applyBorder="1"/>
    <xf numFmtId="0" fontId="19" fillId="2" borderId="29" xfId="0" applyFont="1" applyFill="1" applyBorder="1"/>
    <xf numFmtId="0" fontId="19" fillId="2" borderId="30" xfId="0" applyFont="1" applyFill="1" applyBorder="1"/>
    <xf numFmtId="3" fontId="19" fillId="2" borderId="36" xfId="0" applyNumberFormat="1" applyFont="1" applyFill="1" applyBorder="1"/>
    <xf numFmtId="0" fontId="13" fillId="5" borderId="5" xfId="0" applyFont="1" applyFill="1" applyBorder="1" applyAlignment="1">
      <alignment vertical="center"/>
    </xf>
    <xf numFmtId="0" fontId="12" fillId="0" borderId="60" xfId="0" applyFont="1" applyBorder="1" applyAlignment="1">
      <alignment horizontal="left"/>
    </xf>
    <xf numFmtId="0" fontId="37" fillId="0" borderId="5" xfId="0" applyFont="1" applyBorder="1" applyProtection="1"/>
    <xf numFmtId="0" fontId="37" fillId="0" borderId="61" xfId="0" applyFont="1" applyBorder="1" applyProtection="1"/>
    <xf numFmtId="0" fontId="37" fillId="0" borderId="6" xfId="0" applyFont="1" applyBorder="1" applyProtection="1"/>
    <xf numFmtId="3" fontId="19" fillId="2" borderId="7" xfId="0" applyNumberFormat="1" applyFont="1" applyFill="1" applyBorder="1"/>
    <xf numFmtId="0" fontId="12" fillId="0" borderId="6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9" fillId="2" borderId="35" xfId="0" applyFont="1" applyFill="1" applyBorder="1" applyAlignment="1">
      <alignment horizontal="left"/>
    </xf>
    <xf numFmtId="1" fontId="19" fillId="2" borderId="28" xfId="0" applyNumberFormat="1" applyFont="1" applyFill="1" applyBorder="1"/>
    <xf numFmtId="1" fontId="19" fillId="2" borderId="29" xfId="0" applyNumberFormat="1" applyFont="1" applyFill="1" applyBorder="1"/>
    <xf numFmtId="1" fontId="19" fillId="2" borderId="30" xfId="0" applyNumberFormat="1" applyFont="1" applyFill="1" applyBorder="1"/>
    <xf numFmtId="1" fontId="0" fillId="0" borderId="0" xfId="0" applyNumberFormat="1"/>
    <xf numFmtId="0" fontId="37" fillId="0" borderId="8" xfId="0" applyFont="1" applyBorder="1"/>
    <xf numFmtId="0" fontId="37" fillId="0" borderId="28" xfId="0" applyFont="1" applyBorder="1"/>
    <xf numFmtId="0" fontId="12" fillId="0" borderId="54" xfId="0" applyFont="1" applyBorder="1" applyAlignment="1">
      <alignment horizontal="left"/>
    </xf>
    <xf numFmtId="0" fontId="37" fillId="0" borderId="28" xfId="0" applyFont="1" applyBorder="1" applyProtection="1"/>
    <xf numFmtId="0" fontId="37" fillId="0" borderId="29" xfId="0" applyFont="1" applyBorder="1" applyProtection="1"/>
    <xf numFmtId="0" fontId="37" fillId="0" borderId="30" xfId="0" applyFont="1" applyBorder="1" applyProtection="1"/>
    <xf numFmtId="0" fontId="11" fillId="0" borderId="0" xfId="0" applyFont="1" applyBorder="1" applyAlignment="1"/>
    <xf numFmtId="0" fontId="8" fillId="0" borderId="0" xfId="0" applyFont="1" applyBorder="1" applyAlignment="1"/>
    <xf numFmtId="0" fontId="2" fillId="0" borderId="31" xfId="0" applyFont="1" applyBorder="1" applyAlignment="1" applyProtection="1">
      <alignment vertical="top"/>
      <protection locked="0"/>
    </xf>
    <xf numFmtId="0" fontId="28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left" wrapText="1"/>
    </xf>
    <xf numFmtId="0" fontId="10" fillId="0" borderId="0" xfId="0" applyFont="1" applyAlignment="1" applyProtection="1">
      <alignment horizontal="left"/>
    </xf>
    <xf numFmtId="0" fontId="12" fillId="0" borderId="1" xfId="0" applyFont="1" applyBorder="1" applyAlignment="1" applyProtection="1">
      <alignment horizontal="left" wrapText="1"/>
    </xf>
    <xf numFmtId="0" fontId="13" fillId="0" borderId="0" xfId="0" applyFont="1" applyAlignment="1" applyProtection="1">
      <alignment horizontal="center" wrapText="1"/>
    </xf>
    <xf numFmtId="0" fontId="11" fillId="0" borderId="1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left"/>
    </xf>
    <xf numFmtId="0" fontId="15" fillId="0" borderId="3" xfId="0" applyFont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left"/>
    </xf>
    <xf numFmtId="0" fontId="18" fillId="2" borderId="17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center"/>
    </xf>
    <xf numFmtId="0" fontId="18" fillId="2" borderId="18" xfId="0" applyFont="1" applyFill="1" applyBorder="1" applyAlignment="1">
      <alignment horizontal="left" vertical="center"/>
    </xf>
    <xf numFmtId="0" fontId="18" fillId="2" borderId="19" xfId="0" applyFont="1" applyFill="1" applyBorder="1" applyAlignment="1">
      <alignment horizontal="left" vertical="center"/>
    </xf>
    <xf numFmtId="0" fontId="18" fillId="2" borderId="20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/>
    </xf>
    <xf numFmtId="0" fontId="12" fillId="0" borderId="26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9" fillId="2" borderId="44" xfId="0" quotePrefix="1" applyFont="1" applyFill="1" applyBorder="1" applyAlignment="1">
      <alignment horizontal="left"/>
    </xf>
    <xf numFmtId="0" fontId="19" fillId="2" borderId="42" xfId="0" quotePrefix="1" applyFont="1" applyFill="1" applyBorder="1" applyAlignment="1">
      <alignment horizontal="left"/>
    </xf>
    <xf numFmtId="0" fontId="12" fillId="0" borderId="28" xfId="0" applyFont="1" applyFill="1" applyBorder="1" applyAlignment="1">
      <alignment horizontal="left"/>
    </xf>
    <xf numFmtId="0" fontId="12" fillId="0" borderId="29" xfId="0" applyFont="1" applyFill="1" applyBorder="1" applyAlignment="1">
      <alignment horizontal="left"/>
    </xf>
    <xf numFmtId="3" fontId="19" fillId="2" borderId="14" xfId="0" applyNumberFormat="1" applyFont="1" applyFill="1" applyBorder="1" applyAlignment="1">
      <alignment horizontal="center"/>
    </xf>
    <xf numFmtId="3" fontId="19" fillId="2" borderId="48" xfId="0" applyNumberFormat="1" applyFont="1" applyFill="1" applyBorder="1" applyAlignment="1">
      <alignment horizontal="center"/>
    </xf>
    <xf numFmtId="0" fontId="28" fillId="0" borderId="0" xfId="0" applyFont="1" applyAlignment="1" applyProtection="1">
      <alignment horizontal="left"/>
      <protection locked="0"/>
    </xf>
    <xf numFmtId="44" fontId="30" fillId="0" borderId="38" xfId="2" applyFont="1" applyBorder="1" applyAlignment="1">
      <alignment horizontal="center"/>
    </xf>
    <xf numFmtId="44" fontId="30" fillId="0" borderId="39" xfId="2" applyFont="1" applyBorder="1" applyAlignment="1">
      <alignment horizontal="center"/>
    </xf>
    <xf numFmtId="44" fontId="30" fillId="0" borderId="7" xfId="2" applyFont="1" applyBorder="1" applyAlignment="1">
      <alignment horizontal="center"/>
    </xf>
    <xf numFmtId="0" fontId="19" fillId="2" borderId="38" xfId="0" applyFont="1" applyFill="1" applyBorder="1" applyAlignment="1">
      <alignment horizontal="left"/>
    </xf>
    <xf numFmtId="0" fontId="19" fillId="2" borderId="31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/>
    </xf>
    <xf numFmtId="0" fontId="19" fillId="2" borderId="42" xfId="0" applyFont="1" applyFill="1" applyBorder="1" applyAlignment="1">
      <alignment horizontal="center"/>
    </xf>
    <xf numFmtId="0" fontId="19" fillId="2" borderId="49" xfId="0" applyFont="1" applyFill="1" applyBorder="1" applyAlignment="1">
      <alignment horizontal="center" wrapText="1"/>
    </xf>
    <xf numFmtId="0" fontId="19" fillId="2" borderId="27" xfId="0" applyFont="1" applyFill="1" applyBorder="1" applyAlignment="1">
      <alignment horizont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wrapText="1"/>
    </xf>
    <xf numFmtId="0" fontId="19" fillId="2" borderId="19" xfId="0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59" xfId="0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4" fillId="0" borderId="38" xfId="0" applyFont="1" applyBorder="1" applyAlignment="1">
      <alignment horizontal="left" wrapText="1"/>
    </xf>
    <xf numFmtId="0" fontId="34" fillId="0" borderId="39" xfId="0" applyFont="1" applyBorder="1" applyAlignment="1">
      <alignment horizontal="left" wrapText="1"/>
    </xf>
    <xf numFmtId="0" fontId="34" fillId="0" borderId="7" xfId="0" applyFont="1" applyBorder="1" applyAlignment="1">
      <alignment horizontal="left" wrapText="1"/>
    </xf>
    <xf numFmtId="0" fontId="34" fillId="0" borderId="45" xfId="0" applyFont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4" fillId="0" borderId="46" xfId="0" applyFont="1" applyBorder="1" applyAlignment="1">
      <alignment horizontal="left" wrapText="1"/>
    </xf>
    <xf numFmtId="0" fontId="34" fillId="0" borderId="47" xfId="0" applyFont="1" applyBorder="1" applyAlignment="1">
      <alignment horizontal="left" wrapText="1"/>
    </xf>
    <xf numFmtId="0" fontId="34" fillId="0" borderId="3" xfId="0" applyFont="1" applyBorder="1" applyAlignment="1">
      <alignment horizontal="left" wrapText="1"/>
    </xf>
    <xf numFmtId="0" fontId="34" fillId="0" borderId="17" xfId="0" applyFont="1" applyBorder="1" applyAlignment="1">
      <alignment horizontal="left" wrapText="1"/>
    </xf>
    <xf numFmtId="0" fontId="34" fillId="0" borderId="38" xfId="0" applyFont="1" applyBorder="1" applyAlignment="1">
      <alignment horizontal="left" vertical="top" wrapText="1"/>
    </xf>
    <xf numFmtId="0" fontId="34" fillId="0" borderId="39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45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left" vertical="top" wrapText="1"/>
    </xf>
    <xf numFmtId="0" fontId="34" fillId="0" borderId="46" xfId="0" applyFont="1" applyBorder="1" applyAlignment="1">
      <alignment horizontal="left" vertical="top" wrapText="1"/>
    </xf>
    <xf numFmtId="0" fontId="34" fillId="0" borderId="47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18" fillId="2" borderId="12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30" fillId="0" borderId="63" xfId="0" applyFont="1" applyBorder="1" applyAlignment="1">
      <alignment horizontal="center"/>
    </xf>
    <xf numFmtId="0" fontId="30" fillId="0" borderId="6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1" fontId="33" fillId="0" borderId="20" xfId="3" applyNumberFormat="1" applyFont="1" applyBorder="1" applyAlignment="1" applyProtection="1">
      <alignment horizontal="right"/>
    </xf>
    <xf numFmtId="1" fontId="33" fillId="0" borderId="23" xfId="3" applyNumberFormat="1" applyFont="1" applyBorder="1" applyAlignment="1" applyProtection="1">
      <alignment horizontal="right"/>
    </xf>
    <xf numFmtId="44" fontId="33" fillId="0" borderId="20" xfId="3" applyNumberFormat="1" applyFont="1" applyBorder="1" applyAlignment="1" applyProtection="1">
      <alignment horizontal="left"/>
    </xf>
    <xf numFmtId="44" fontId="33" fillId="0" borderId="23" xfId="3" applyNumberFormat="1" applyFont="1" applyBorder="1" applyAlignment="1" applyProtection="1">
      <alignment horizontal="left"/>
    </xf>
    <xf numFmtId="0" fontId="19" fillId="2" borderId="18" xfId="0" applyFont="1" applyFill="1" applyBorder="1" applyAlignment="1">
      <alignment horizontal="left"/>
    </xf>
    <xf numFmtId="0" fontId="19" fillId="2" borderId="19" xfId="0" applyFont="1" applyFill="1" applyBorder="1" applyAlignment="1">
      <alignment horizontal="left"/>
    </xf>
    <xf numFmtId="44" fontId="19" fillId="2" borderId="19" xfId="3" applyNumberFormat="1" applyFont="1" applyFill="1" applyBorder="1" applyAlignment="1">
      <alignment horizontal="left"/>
    </xf>
    <xf numFmtId="44" fontId="19" fillId="2" borderId="24" xfId="3" applyNumberFormat="1" applyFont="1" applyFill="1" applyBorder="1" applyAlignment="1">
      <alignment horizontal="left"/>
    </xf>
    <xf numFmtId="44" fontId="33" fillId="0" borderId="19" xfId="3" applyNumberFormat="1" applyFont="1" applyBorder="1" applyAlignment="1" applyProtection="1">
      <alignment horizontal="left"/>
    </xf>
    <xf numFmtId="44" fontId="33" fillId="0" borderId="24" xfId="3" applyNumberFormat="1" applyFont="1" applyBorder="1" applyAlignment="1" applyProtection="1">
      <alignment horizontal="left"/>
    </xf>
    <xf numFmtId="0" fontId="38" fillId="0" borderId="0" xfId="0" applyFont="1" applyAlignment="1">
      <alignment horizontal="left"/>
    </xf>
    <xf numFmtId="0" fontId="12" fillId="0" borderId="28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44" fontId="33" fillId="0" borderId="29" xfId="3" applyNumberFormat="1" applyFont="1" applyBorder="1" applyAlignment="1" applyProtection="1">
      <alignment horizontal="left"/>
    </xf>
    <xf numFmtId="44" fontId="33" fillId="0" borderId="30" xfId="3" applyNumberFormat="1" applyFont="1" applyBorder="1" applyAlignment="1" applyProtection="1">
      <alignment horizontal="left"/>
    </xf>
    <xf numFmtId="0" fontId="0" fillId="0" borderId="63" xfId="0" applyFill="1" applyBorder="1" applyAlignment="1" applyProtection="1">
      <alignment horizontal="center"/>
      <protection locked="0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16" fontId="0" fillId="0" borderId="63" xfId="0" applyNumberFormat="1" applyFill="1" applyBorder="1" applyAlignment="1" applyProtection="1">
      <alignment horizontal="center"/>
      <protection locked="0"/>
    </xf>
    <xf numFmtId="16" fontId="0" fillId="0" borderId="62" xfId="0" applyNumberFormat="1" applyFill="1" applyBorder="1" applyAlignment="1" applyProtection="1">
      <alignment horizontal="center"/>
      <protection locked="0"/>
    </xf>
    <xf numFmtId="16" fontId="0" fillId="0" borderId="13" xfId="0" applyNumberFormat="1" applyFill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</cellXfs>
  <cellStyles count="4">
    <cellStyle name="Hipervínculo" xfId="1" builtinId="8"/>
    <cellStyle name="Millares 2" xfId="3"/>
    <cellStyle name="Moneda 2" xfId="2"/>
    <cellStyle name="Normal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95250</xdr:rowOff>
    </xdr:from>
    <xdr:to>
      <xdr:col>2</xdr:col>
      <xdr:colOff>104775</xdr:colOff>
      <xdr:row>56</xdr:row>
      <xdr:rowOff>95250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114300" y="10820400"/>
          <a:ext cx="2047875" cy="419100"/>
          <a:chOff x="2279" y="2447"/>
          <a:chExt cx="4443" cy="1235"/>
        </a:xfrm>
      </xdr:grpSpPr>
      <xdr:sp macro="" textlink="">
        <xdr:nvSpPr>
          <xdr:cNvPr id="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57150</xdr:colOff>
      <xdr:row>0</xdr:row>
      <xdr:rowOff>57150</xdr:rowOff>
    </xdr:from>
    <xdr:to>
      <xdr:col>6</xdr:col>
      <xdr:colOff>504825</xdr:colOff>
      <xdr:row>3</xdr:row>
      <xdr:rowOff>114300</xdr:rowOff>
    </xdr:to>
    <xdr:pic>
      <xdr:nvPicPr>
        <xdr:cNvPr id="6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90825" y="57150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&#237;stica/EstefanyPC/TRABAJO%20STEPHANY%202019/67-A%20Y%2072-A%20_2019/67-A_2019_HOSPITALGENERAL+DR.%20VINICIO%20CALVENT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/>
      <sheetData sheetId="1">
        <row r="14">
          <cell r="B14" t="str">
            <v>O</v>
          </cell>
          <cell r="E14" t="str">
            <v>SANTO_DOMINGO</v>
          </cell>
          <cell r="J14" t="str">
            <v>VIII</v>
          </cell>
        </row>
        <row r="15">
          <cell r="B15" t="str">
            <v>HOSPITAL GENERAL DR. VINICIO CALVENTI</v>
          </cell>
          <cell r="G15">
            <v>6867307</v>
          </cell>
        </row>
        <row r="16">
          <cell r="B16">
            <v>2019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B13">
            <v>0</v>
          </cell>
          <cell r="C13">
            <v>0</v>
          </cell>
          <cell r="J13">
            <v>299</v>
          </cell>
          <cell r="K13">
            <v>0</v>
          </cell>
        </row>
        <row r="14">
          <cell r="B14">
            <v>33</v>
          </cell>
          <cell r="C14">
            <v>963</v>
          </cell>
          <cell r="J14">
            <v>497</v>
          </cell>
          <cell r="K14">
            <v>327</v>
          </cell>
        </row>
        <row r="15">
          <cell r="B15">
            <v>55</v>
          </cell>
          <cell r="C15">
            <v>690</v>
          </cell>
          <cell r="J15">
            <v>596</v>
          </cell>
          <cell r="K15">
            <v>486</v>
          </cell>
        </row>
        <row r="16">
          <cell r="B16">
            <v>37</v>
          </cell>
          <cell r="C16">
            <v>343</v>
          </cell>
          <cell r="J16">
            <v>0</v>
          </cell>
          <cell r="K16">
            <v>0</v>
          </cell>
        </row>
        <row r="17">
          <cell r="B17">
            <v>152</v>
          </cell>
          <cell r="C17">
            <v>394</v>
          </cell>
          <cell r="J17">
            <v>0</v>
          </cell>
          <cell r="K17">
            <v>0</v>
          </cell>
        </row>
        <row r="18">
          <cell r="B18">
            <v>95</v>
          </cell>
          <cell r="C18">
            <v>150</v>
          </cell>
          <cell r="J18">
            <v>0</v>
          </cell>
          <cell r="K18">
            <v>0</v>
          </cell>
        </row>
        <row r="19">
          <cell r="B19">
            <v>110</v>
          </cell>
          <cell r="C19">
            <v>236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87</v>
          </cell>
          <cell r="C21">
            <v>198</v>
          </cell>
          <cell r="J21">
            <v>0</v>
          </cell>
          <cell r="K21">
            <v>0</v>
          </cell>
        </row>
        <row r="22">
          <cell r="B22">
            <v>66</v>
          </cell>
          <cell r="C22">
            <v>34</v>
          </cell>
          <cell r="J22">
            <v>299</v>
          </cell>
          <cell r="K22">
            <v>145</v>
          </cell>
        </row>
        <row r="23">
          <cell r="B23">
            <v>44</v>
          </cell>
          <cell r="C23">
            <v>160</v>
          </cell>
          <cell r="J23">
            <v>0</v>
          </cell>
          <cell r="K23">
            <v>0</v>
          </cell>
        </row>
        <row r="24">
          <cell r="B24">
            <v>53</v>
          </cell>
          <cell r="C24">
            <v>63</v>
          </cell>
          <cell r="J24">
            <v>0</v>
          </cell>
          <cell r="K24">
            <v>0</v>
          </cell>
        </row>
        <row r="25">
          <cell r="B25">
            <v>69</v>
          </cell>
          <cell r="C25">
            <v>343</v>
          </cell>
          <cell r="J25">
            <v>23</v>
          </cell>
          <cell r="K25">
            <v>40</v>
          </cell>
        </row>
        <row r="26">
          <cell r="B26">
            <v>28</v>
          </cell>
          <cell r="C26">
            <v>142</v>
          </cell>
          <cell r="J26">
            <v>0</v>
          </cell>
          <cell r="K26">
            <v>0</v>
          </cell>
        </row>
        <row r="27">
          <cell r="B27">
            <v>13</v>
          </cell>
          <cell r="C27">
            <v>39</v>
          </cell>
          <cell r="J27">
            <v>0</v>
          </cell>
          <cell r="K27">
            <v>0</v>
          </cell>
        </row>
        <row r="28">
          <cell r="B28">
            <v>6</v>
          </cell>
          <cell r="C28">
            <v>155</v>
          </cell>
          <cell r="J28">
            <v>0</v>
          </cell>
          <cell r="K28">
            <v>0</v>
          </cell>
        </row>
        <row r="29">
          <cell r="B29">
            <v>32</v>
          </cell>
          <cell r="C29">
            <v>25</v>
          </cell>
          <cell r="K29">
            <v>128</v>
          </cell>
        </row>
        <row r="30">
          <cell r="B30">
            <v>0</v>
          </cell>
          <cell r="C30">
            <v>0</v>
          </cell>
          <cell r="J30">
            <v>94</v>
          </cell>
        </row>
        <row r="31">
          <cell r="B31">
            <v>15</v>
          </cell>
          <cell r="C31">
            <v>146</v>
          </cell>
          <cell r="J31">
            <v>6365</v>
          </cell>
          <cell r="K31">
            <v>11901</v>
          </cell>
        </row>
        <row r="32">
          <cell r="B32">
            <v>0</v>
          </cell>
          <cell r="C32">
            <v>0</v>
          </cell>
          <cell r="J32">
            <v>148</v>
          </cell>
          <cell r="K32">
            <v>0</v>
          </cell>
        </row>
        <row r="33">
          <cell r="B33">
            <v>0</v>
          </cell>
          <cell r="C33">
            <v>0</v>
          </cell>
          <cell r="J33">
            <v>0</v>
          </cell>
          <cell r="K33">
            <v>0</v>
          </cell>
        </row>
        <row r="34">
          <cell r="B34">
            <v>0</v>
          </cell>
          <cell r="C34">
            <v>0</v>
          </cell>
          <cell r="J34">
            <v>0</v>
          </cell>
          <cell r="K34">
            <v>0</v>
          </cell>
        </row>
        <row r="35">
          <cell r="B35">
            <v>14</v>
          </cell>
          <cell r="C35">
            <v>281</v>
          </cell>
          <cell r="L35">
            <v>2</v>
          </cell>
        </row>
        <row r="36">
          <cell r="B36">
            <v>27</v>
          </cell>
          <cell r="C36">
            <v>80</v>
          </cell>
          <cell r="L36">
            <v>133</v>
          </cell>
        </row>
        <row r="37">
          <cell r="B37">
            <v>92</v>
          </cell>
          <cell r="C37">
            <v>64</v>
          </cell>
          <cell r="L37">
            <v>160</v>
          </cell>
        </row>
        <row r="38">
          <cell r="B38">
            <v>139</v>
          </cell>
          <cell r="C38">
            <v>317</v>
          </cell>
          <cell r="L38">
            <v>1</v>
          </cell>
        </row>
        <row r="39">
          <cell r="B39">
            <v>99</v>
          </cell>
          <cell r="C39">
            <v>301</v>
          </cell>
          <cell r="L39">
            <v>2</v>
          </cell>
        </row>
        <row r="40">
          <cell r="B40">
            <v>203</v>
          </cell>
          <cell r="C40">
            <v>148</v>
          </cell>
          <cell r="L40">
            <v>595</v>
          </cell>
        </row>
        <row r="41">
          <cell r="B41">
            <v>43</v>
          </cell>
          <cell r="C41">
            <v>194</v>
          </cell>
          <cell r="L41">
            <v>0</v>
          </cell>
        </row>
        <row r="42">
          <cell r="B42">
            <v>78</v>
          </cell>
          <cell r="C42">
            <v>139</v>
          </cell>
          <cell r="L42">
            <v>0</v>
          </cell>
        </row>
        <row r="43">
          <cell r="B43">
            <v>43</v>
          </cell>
          <cell r="C43">
            <v>23</v>
          </cell>
          <cell r="L43">
            <v>215</v>
          </cell>
        </row>
        <row r="44">
          <cell r="B44">
            <v>7</v>
          </cell>
          <cell r="C44">
            <v>5</v>
          </cell>
        </row>
        <row r="45">
          <cell r="B45">
            <v>22</v>
          </cell>
          <cell r="C45">
            <v>121</v>
          </cell>
        </row>
        <row r="46">
          <cell r="B46">
            <v>6</v>
          </cell>
          <cell r="C46">
            <v>13</v>
          </cell>
        </row>
        <row r="47">
          <cell r="B47">
            <v>58</v>
          </cell>
          <cell r="C47">
            <v>33</v>
          </cell>
          <cell r="L47">
            <v>0</v>
          </cell>
        </row>
        <row r="48">
          <cell r="B48">
            <v>40</v>
          </cell>
          <cell r="C48">
            <v>24</v>
          </cell>
          <cell r="L48">
            <v>0</v>
          </cell>
        </row>
        <row r="49">
          <cell r="B49">
            <v>251</v>
          </cell>
          <cell r="C49">
            <v>230</v>
          </cell>
          <cell r="L49">
            <v>75</v>
          </cell>
        </row>
        <row r="50">
          <cell r="B50">
            <v>93</v>
          </cell>
          <cell r="C50">
            <v>227</v>
          </cell>
          <cell r="L50">
            <v>4</v>
          </cell>
        </row>
        <row r="51">
          <cell r="L51">
            <v>1</v>
          </cell>
        </row>
        <row r="52">
          <cell r="D52">
            <v>6389</v>
          </cell>
          <cell r="L52">
            <v>1349</v>
          </cell>
        </row>
        <row r="53">
          <cell r="L53">
            <v>17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L66">
            <v>0</v>
          </cell>
          <cell r="N66">
            <v>30</v>
          </cell>
        </row>
        <row r="67">
          <cell r="B67">
            <v>123</v>
          </cell>
          <cell r="C67">
            <v>110</v>
          </cell>
          <cell r="D67">
            <v>0</v>
          </cell>
          <cell r="E67">
            <v>0</v>
          </cell>
          <cell r="G67">
            <v>327</v>
          </cell>
          <cell r="H67">
            <v>14</v>
          </cell>
          <cell r="L67">
            <v>13</v>
          </cell>
        </row>
        <row r="68">
          <cell r="B68">
            <v>112</v>
          </cell>
          <cell r="C68">
            <v>102</v>
          </cell>
          <cell r="D68">
            <v>0</v>
          </cell>
          <cell r="E68">
            <v>0</v>
          </cell>
          <cell r="G68">
            <v>212</v>
          </cell>
          <cell r="H68">
            <v>14</v>
          </cell>
          <cell r="L68">
            <v>10</v>
          </cell>
        </row>
        <row r="69">
          <cell r="B69">
            <v>76</v>
          </cell>
          <cell r="C69">
            <v>68</v>
          </cell>
          <cell r="D69">
            <v>0</v>
          </cell>
          <cell r="E69">
            <v>0</v>
          </cell>
          <cell r="G69">
            <v>140</v>
          </cell>
          <cell r="H69">
            <v>12</v>
          </cell>
          <cell r="L69">
            <v>8</v>
          </cell>
        </row>
        <row r="70">
          <cell r="B70">
            <v>151</v>
          </cell>
          <cell r="C70">
            <v>121</v>
          </cell>
          <cell r="D70">
            <v>3</v>
          </cell>
          <cell r="E70">
            <v>9</v>
          </cell>
          <cell r="G70">
            <v>625</v>
          </cell>
          <cell r="H70">
            <v>28</v>
          </cell>
          <cell r="L70">
            <v>18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48</v>
          </cell>
          <cell r="H71">
            <v>0</v>
          </cell>
          <cell r="L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L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L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L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L75">
            <v>0</v>
          </cell>
        </row>
        <row r="76">
          <cell r="B76">
            <v>145</v>
          </cell>
          <cell r="C76">
            <v>127</v>
          </cell>
          <cell r="D76">
            <v>1</v>
          </cell>
          <cell r="E76">
            <v>3</v>
          </cell>
          <cell r="G76">
            <v>418</v>
          </cell>
          <cell r="H76">
            <v>15</v>
          </cell>
          <cell r="L76">
            <v>14</v>
          </cell>
        </row>
        <row r="77">
          <cell r="B77">
            <v>5</v>
          </cell>
          <cell r="C77">
            <v>4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L77">
            <v>1</v>
          </cell>
        </row>
        <row r="78">
          <cell r="B78">
            <v>6</v>
          </cell>
          <cell r="C78">
            <v>5</v>
          </cell>
          <cell r="D78">
            <v>0</v>
          </cell>
          <cell r="E78">
            <v>0</v>
          </cell>
          <cell r="G78">
            <v>16</v>
          </cell>
          <cell r="H78">
            <v>3</v>
          </cell>
          <cell r="L78">
            <v>1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L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2</v>
          </cell>
          <cell r="L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L81">
            <v>0</v>
          </cell>
        </row>
        <row r="82">
          <cell r="B82">
            <v>6</v>
          </cell>
          <cell r="C82">
            <v>3</v>
          </cell>
          <cell r="D82">
            <v>0</v>
          </cell>
          <cell r="E82">
            <v>0</v>
          </cell>
          <cell r="G82">
            <v>23</v>
          </cell>
          <cell r="H82">
            <v>6</v>
          </cell>
          <cell r="L82">
            <v>3</v>
          </cell>
        </row>
        <row r="83">
          <cell r="B83">
            <v>26</v>
          </cell>
          <cell r="C83">
            <v>19</v>
          </cell>
          <cell r="D83">
            <v>0</v>
          </cell>
          <cell r="E83">
            <v>0</v>
          </cell>
          <cell r="G83">
            <v>121</v>
          </cell>
          <cell r="H83">
            <v>7</v>
          </cell>
          <cell r="L83">
            <v>7</v>
          </cell>
        </row>
        <row r="84">
          <cell r="B84">
            <v>39</v>
          </cell>
          <cell r="C84">
            <v>24</v>
          </cell>
          <cell r="D84">
            <v>0</v>
          </cell>
          <cell r="E84">
            <v>9</v>
          </cell>
          <cell r="G84">
            <v>11</v>
          </cell>
          <cell r="H84">
            <v>7</v>
          </cell>
          <cell r="L84">
            <v>6</v>
          </cell>
        </row>
        <row r="85">
          <cell r="B85">
            <v>10</v>
          </cell>
          <cell r="C85">
            <v>1</v>
          </cell>
          <cell r="D85">
            <v>1</v>
          </cell>
          <cell r="E85">
            <v>3</v>
          </cell>
          <cell r="G85">
            <v>4</v>
          </cell>
          <cell r="H85">
            <v>15</v>
          </cell>
          <cell r="L85">
            <v>5</v>
          </cell>
        </row>
        <row r="91">
          <cell r="C91">
            <v>0</v>
          </cell>
          <cell r="D91">
            <v>14</v>
          </cell>
          <cell r="E91">
            <v>8</v>
          </cell>
          <cell r="F91">
            <v>11</v>
          </cell>
          <cell r="G91">
            <v>10</v>
          </cell>
          <cell r="H91">
            <v>3</v>
          </cell>
          <cell r="I91">
            <v>0</v>
          </cell>
          <cell r="J91">
            <v>0</v>
          </cell>
        </row>
        <row r="92">
          <cell r="C92">
            <v>1</v>
          </cell>
          <cell r="D92">
            <v>24</v>
          </cell>
          <cell r="E92">
            <v>32</v>
          </cell>
          <cell r="F92">
            <v>26</v>
          </cell>
          <cell r="G92">
            <v>14</v>
          </cell>
          <cell r="H92">
            <v>4</v>
          </cell>
          <cell r="I92">
            <v>1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1</v>
          </cell>
          <cell r="D95">
            <v>38</v>
          </cell>
          <cell r="E95">
            <v>40</v>
          </cell>
          <cell r="F95">
            <v>36</v>
          </cell>
          <cell r="G95">
            <v>24</v>
          </cell>
          <cell r="H95">
            <v>7</v>
          </cell>
          <cell r="I95">
            <v>1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1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1</v>
          </cell>
          <cell r="D98">
            <v>7</v>
          </cell>
          <cell r="E98">
            <v>11</v>
          </cell>
          <cell r="F98">
            <v>13</v>
          </cell>
          <cell r="G98">
            <v>3</v>
          </cell>
          <cell r="H98">
            <v>1</v>
          </cell>
          <cell r="I98">
            <v>1</v>
          </cell>
          <cell r="J98">
            <v>0</v>
          </cell>
        </row>
        <row r="99">
          <cell r="C99">
            <v>0</v>
          </cell>
          <cell r="D99">
            <v>4</v>
          </cell>
          <cell r="E99">
            <v>5</v>
          </cell>
          <cell r="F99">
            <v>2</v>
          </cell>
          <cell r="G99">
            <v>0</v>
          </cell>
          <cell r="H99">
            <v>0</v>
          </cell>
          <cell r="I99">
            <v>1</v>
          </cell>
          <cell r="J99">
            <v>0</v>
          </cell>
        </row>
      </sheetData>
      <sheetData sheetId="11">
        <row r="13">
          <cell r="B13">
            <v>0</v>
          </cell>
          <cell r="C13">
            <v>0</v>
          </cell>
          <cell r="J13">
            <v>341</v>
          </cell>
          <cell r="K13">
            <v>0</v>
          </cell>
        </row>
        <row r="14">
          <cell r="B14">
            <v>46</v>
          </cell>
          <cell r="C14">
            <v>1121</v>
          </cell>
          <cell r="J14">
            <v>1578</v>
          </cell>
          <cell r="K14">
            <v>670</v>
          </cell>
        </row>
        <row r="15">
          <cell r="B15">
            <v>126</v>
          </cell>
          <cell r="C15">
            <v>758</v>
          </cell>
          <cell r="J15">
            <v>772</v>
          </cell>
          <cell r="K15">
            <v>533</v>
          </cell>
        </row>
        <row r="16">
          <cell r="B16">
            <v>42</v>
          </cell>
          <cell r="C16">
            <v>428</v>
          </cell>
          <cell r="J16">
            <v>0</v>
          </cell>
          <cell r="K16">
            <v>0</v>
          </cell>
        </row>
        <row r="17">
          <cell r="B17">
            <v>117</v>
          </cell>
          <cell r="C17">
            <v>450</v>
          </cell>
          <cell r="J17">
            <v>0</v>
          </cell>
          <cell r="K17">
            <v>0</v>
          </cell>
        </row>
        <row r="18">
          <cell r="B18">
            <v>214</v>
          </cell>
          <cell r="C18">
            <v>200</v>
          </cell>
          <cell r="J18">
            <v>0</v>
          </cell>
          <cell r="K18">
            <v>0</v>
          </cell>
        </row>
        <row r="19">
          <cell r="B19">
            <v>146</v>
          </cell>
          <cell r="C19">
            <v>272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134</v>
          </cell>
          <cell r="C21">
            <v>248</v>
          </cell>
          <cell r="J21">
            <v>0</v>
          </cell>
          <cell r="K21">
            <v>0</v>
          </cell>
        </row>
        <row r="22">
          <cell r="B22">
            <v>81</v>
          </cell>
          <cell r="C22">
            <v>69</v>
          </cell>
          <cell r="J22">
            <v>301</v>
          </cell>
          <cell r="K22">
            <v>128</v>
          </cell>
        </row>
        <row r="23">
          <cell r="B23">
            <v>59</v>
          </cell>
          <cell r="C23">
            <v>141</v>
          </cell>
          <cell r="J23">
            <v>41</v>
          </cell>
          <cell r="K23">
            <v>4</v>
          </cell>
        </row>
        <row r="24">
          <cell r="B24">
            <v>64</v>
          </cell>
          <cell r="C24">
            <v>74</v>
          </cell>
          <cell r="J24">
            <v>0</v>
          </cell>
          <cell r="K24">
            <v>0</v>
          </cell>
        </row>
        <row r="25">
          <cell r="B25">
            <v>104</v>
          </cell>
          <cell r="C25">
            <v>322</v>
          </cell>
          <cell r="J25">
            <v>2</v>
          </cell>
          <cell r="K25">
            <v>0</v>
          </cell>
        </row>
        <row r="26">
          <cell r="B26">
            <v>24</v>
          </cell>
          <cell r="C26">
            <v>143</v>
          </cell>
          <cell r="J26">
            <v>0</v>
          </cell>
          <cell r="K26">
            <v>0</v>
          </cell>
        </row>
        <row r="27">
          <cell r="B27">
            <v>24</v>
          </cell>
          <cell r="C27">
            <v>38</v>
          </cell>
          <cell r="J27">
            <v>0</v>
          </cell>
          <cell r="K27">
            <v>0</v>
          </cell>
        </row>
        <row r="28">
          <cell r="B28">
            <v>10</v>
          </cell>
          <cell r="C28">
            <v>151</v>
          </cell>
          <cell r="J28">
            <v>0</v>
          </cell>
          <cell r="K28">
            <v>0</v>
          </cell>
        </row>
        <row r="29">
          <cell r="B29">
            <v>28</v>
          </cell>
          <cell r="C29">
            <v>40</v>
          </cell>
          <cell r="K29">
            <v>198</v>
          </cell>
        </row>
        <row r="30">
          <cell r="B30">
            <v>0</v>
          </cell>
          <cell r="C30">
            <v>0</v>
          </cell>
          <cell r="J30">
            <v>158</v>
          </cell>
        </row>
        <row r="31">
          <cell r="B31">
            <v>11</v>
          </cell>
          <cell r="C31">
            <v>301</v>
          </cell>
        </row>
        <row r="32">
          <cell r="B32">
            <v>0</v>
          </cell>
          <cell r="C32">
            <v>0</v>
          </cell>
        </row>
        <row r="33">
          <cell r="B33">
            <v>17</v>
          </cell>
          <cell r="C33">
            <v>21</v>
          </cell>
          <cell r="J33">
            <v>16</v>
          </cell>
          <cell r="K33">
            <v>0</v>
          </cell>
        </row>
        <row r="34">
          <cell r="B34">
            <v>104</v>
          </cell>
          <cell r="C34">
            <v>455</v>
          </cell>
          <cell r="J34">
            <v>0</v>
          </cell>
          <cell r="K34">
            <v>0</v>
          </cell>
        </row>
        <row r="35">
          <cell r="B35">
            <v>12</v>
          </cell>
          <cell r="C35">
            <v>426</v>
          </cell>
          <cell r="L35">
            <v>2</v>
          </cell>
        </row>
        <row r="36">
          <cell r="B36">
            <v>18</v>
          </cell>
          <cell r="C36">
            <v>61</v>
          </cell>
          <cell r="L36">
            <v>102</v>
          </cell>
        </row>
        <row r="37">
          <cell r="B37">
            <v>105</v>
          </cell>
          <cell r="C37">
            <v>92</v>
          </cell>
          <cell r="L37">
            <v>151</v>
          </cell>
        </row>
        <row r="38">
          <cell r="B38">
            <v>102</v>
          </cell>
          <cell r="C38">
            <v>292</v>
          </cell>
          <cell r="L38">
            <v>0</v>
          </cell>
        </row>
        <row r="39">
          <cell r="B39">
            <v>79</v>
          </cell>
          <cell r="C39">
            <v>306</v>
          </cell>
          <cell r="L39">
            <v>1</v>
          </cell>
        </row>
        <row r="40">
          <cell r="B40">
            <v>241</v>
          </cell>
          <cell r="C40">
            <v>180</v>
          </cell>
          <cell r="L40">
            <v>690</v>
          </cell>
        </row>
        <row r="41">
          <cell r="B41">
            <v>42</v>
          </cell>
          <cell r="C41">
            <v>184</v>
          </cell>
          <cell r="L41">
            <v>0</v>
          </cell>
        </row>
        <row r="42">
          <cell r="B42">
            <v>109</v>
          </cell>
          <cell r="C42">
            <v>164</v>
          </cell>
          <cell r="L42">
            <v>0</v>
          </cell>
        </row>
        <row r="43">
          <cell r="B43">
            <v>51</v>
          </cell>
          <cell r="C43">
            <v>22</v>
          </cell>
          <cell r="L43">
            <v>228</v>
          </cell>
        </row>
        <row r="44">
          <cell r="B44">
            <v>10</v>
          </cell>
          <cell r="C44">
            <v>5</v>
          </cell>
        </row>
        <row r="45">
          <cell r="B45">
            <v>0</v>
          </cell>
          <cell r="C45">
            <v>25</v>
          </cell>
        </row>
        <row r="46">
          <cell r="B46">
            <v>18</v>
          </cell>
          <cell r="C46">
            <v>25</v>
          </cell>
        </row>
        <row r="47">
          <cell r="B47">
            <v>64</v>
          </cell>
          <cell r="C47">
            <v>48</v>
          </cell>
          <cell r="L47">
            <v>0</v>
          </cell>
        </row>
        <row r="48">
          <cell r="B48">
            <v>23</v>
          </cell>
          <cell r="C48">
            <v>19</v>
          </cell>
          <cell r="L48">
            <v>0</v>
          </cell>
        </row>
        <row r="49">
          <cell r="B49">
            <v>222</v>
          </cell>
          <cell r="C49">
            <v>166</v>
          </cell>
          <cell r="L49">
            <v>91</v>
          </cell>
        </row>
        <row r="50">
          <cell r="B50">
            <v>7</v>
          </cell>
          <cell r="C50">
            <v>263</v>
          </cell>
          <cell r="L50">
            <v>0</v>
          </cell>
        </row>
        <row r="51">
          <cell r="L51">
            <v>3</v>
          </cell>
        </row>
        <row r="52">
          <cell r="D52">
            <v>6056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5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L66">
            <v>0</v>
          </cell>
          <cell r="N66">
            <v>31</v>
          </cell>
        </row>
        <row r="67">
          <cell r="B67">
            <v>123</v>
          </cell>
          <cell r="C67">
            <v>109</v>
          </cell>
          <cell r="D67">
            <v>0</v>
          </cell>
          <cell r="E67">
            <v>0</v>
          </cell>
          <cell r="G67">
            <v>378</v>
          </cell>
          <cell r="H67">
            <v>14</v>
          </cell>
          <cell r="L67">
            <v>14</v>
          </cell>
        </row>
        <row r="68">
          <cell r="B68">
            <v>115</v>
          </cell>
          <cell r="C68">
            <v>107</v>
          </cell>
          <cell r="D68">
            <v>0</v>
          </cell>
          <cell r="E68">
            <v>0</v>
          </cell>
          <cell r="G68">
            <v>231</v>
          </cell>
          <cell r="H68">
            <v>14</v>
          </cell>
          <cell r="L68">
            <v>8</v>
          </cell>
        </row>
        <row r="69">
          <cell r="B69">
            <v>82</v>
          </cell>
          <cell r="C69">
            <v>77</v>
          </cell>
          <cell r="D69">
            <v>0</v>
          </cell>
          <cell r="E69">
            <v>0</v>
          </cell>
          <cell r="G69">
            <v>161</v>
          </cell>
          <cell r="H69">
            <v>12</v>
          </cell>
          <cell r="L69">
            <v>5</v>
          </cell>
        </row>
        <row r="70">
          <cell r="B70">
            <v>146</v>
          </cell>
          <cell r="C70">
            <v>98</v>
          </cell>
          <cell r="D70">
            <v>1</v>
          </cell>
          <cell r="E70">
            <v>22</v>
          </cell>
          <cell r="G70">
            <v>555</v>
          </cell>
          <cell r="H70">
            <v>18</v>
          </cell>
          <cell r="L70">
            <v>25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L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L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L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L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52</v>
          </cell>
          <cell r="H75">
            <v>0</v>
          </cell>
          <cell r="L75">
            <v>0</v>
          </cell>
        </row>
        <row r="76">
          <cell r="B76">
            <v>128</v>
          </cell>
          <cell r="C76">
            <v>114</v>
          </cell>
          <cell r="D76">
            <v>0</v>
          </cell>
          <cell r="E76">
            <v>1</v>
          </cell>
          <cell r="G76">
            <v>335</v>
          </cell>
          <cell r="H76">
            <v>15</v>
          </cell>
          <cell r="L76">
            <v>13</v>
          </cell>
        </row>
        <row r="77">
          <cell r="B77">
            <v>3</v>
          </cell>
          <cell r="C77">
            <v>3</v>
          </cell>
          <cell r="D77">
            <v>0</v>
          </cell>
          <cell r="E77">
            <v>0</v>
          </cell>
          <cell r="G77">
            <v>23</v>
          </cell>
          <cell r="H77">
            <v>0</v>
          </cell>
          <cell r="L77">
            <v>0</v>
          </cell>
        </row>
        <row r="78">
          <cell r="B78">
            <v>7</v>
          </cell>
          <cell r="C78">
            <v>6</v>
          </cell>
          <cell r="D78">
            <v>0</v>
          </cell>
          <cell r="E78">
            <v>0</v>
          </cell>
          <cell r="G78">
            <v>23</v>
          </cell>
          <cell r="H78">
            <v>3</v>
          </cell>
          <cell r="L78">
            <v>1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L79">
            <v>0</v>
          </cell>
        </row>
        <row r="80">
          <cell r="B80">
            <v>1</v>
          </cell>
          <cell r="C80">
            <v>1</v>
          </cell>
          <cell r="D80">
            <v>0</v>
          </cell>
          <cell r="E80">
            <v>0</v>
          </cell>
          <cell r="G80">
            <v>3</v>
          </cell>
          <cell r="H80">
            <v>2</v>
          </cell>
          <cell r="L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L81">
            <v>0</v>
          </cell>
        </row>
        <row r="82">
          <cell r="B82">
            <v>7</v>
          </cell>
          <cell r="C82">
            <v>4</v>
          </cell>
          <cell r="D82">
            <v>0</v>
          </cell>
          <cell r="E82">
            <v>0</v>
          </cell>
          <cell r="G82">
            <v>21</v>
          </cell>
          <cell r="H82">
            <v>6</v>
          </cell>
          <cell r="L82">
            <v>3</v>
          </cell>
        </row>
        <row r="83">
          <cell r="B83">
            <v>21</v>
          </cell>
          <cell r="C83">
            <v>14</v>
          </cell>
          <cell r="D83">
            <v>0</v>
          </cell>
          <cell r="E83">
            <v>0</v>
          </cell>
          <cell r="G83">
            <v>217</v>
          </cell>
          <cell r="H83">
            <v>7</v>
          </cell>
          <cell r="L83">
            <v>7</v>
          </cell>
        </row>
        <row r="84">
          <cell r="B84">
            <v>28</v>
          </cell>
          <cell r="C84">
            <v>11</v>
          </cell>
          <cell r="D84">
            <v>0</v>
          </cell>
          <cell r="E84">
            <v>12</v>
          </cell>
          <cell r="G84">
            <v>77</v>
          </cell>
          <cell r="H84">
            <v>7</v>
          </cell>
          <cell r="L84">
            <v>5</v>
          </cell>
        </row>
        <row r="85">
          <cell r="B85">
            <v>10</v>
          </cell>
          <cell r="C85">
            <v>2</v>
          </cell>
          <cell r="D85">
            <v>0</v>
          </cell>
          <cell r="E85">
            <v>2</v>
          </cell>
          <cell r="G85">
            <v>17</v>
          </cell>
          <cell r="H85">
            <v>15</v>
          </cell>
          <cell r="L85">
            <v>6</v>
          </cell>
        </row>
        <row r="91">
          <cell r="C91">
            <v>0</v>
          </cell>
          <cell r="D91">
            <v>17</v>
          </cell>
          <cell r="E91">
            <v>17</v>
          </cell>
          <cell r="F91">
            <v>16</v>
          </cell>
          <cell r="G91">
            <v>7</v>
          </cell>
          <cell r="H91">
            <v>5</v>
          </cell>
          <cell r="I91">
            <v>2</v>
          </cell>
          <cell r="J91">
            <v>0</v>
          </cell>
        </row>
        <row r="92">
          <cell r="C92">
            <v>0</v>
          </cell>
          <cell r="D92">
            <v>10</v>
          </cell>
          <cell r="E92">
            <v>18</v>
          </cell>
          <cell r="F92">
            <v>17</v>
          </cell>
          <cell r="G92">
            <v>4</v>
          </cell>
          <cell r="H92">
            <v>4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27</v>
          </cell>
          <cell r="E95">
            <v>35</v>
          </cell>
          <cell r="F95">
            <v>32</v>
          </cell>
          <cell r="G95">
            <v>11</v>
          </cell>
          <cell r="H95">
            <v>9</v>
          </cell>
          <cell r="I95">
            <v>2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1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1</v>
          </cell>
          <cell r="D98">
            <v>7</v>
          </cell>
          <cell r="E98">
            <v>8</v>
          </cell>
          <cell r="F98">
            <v>12</v>
          </cell>
          <cell r="G98">
            <v>8</v>
          </cell>
          <cell r="H98">
            <v>2</v>
          </cell>
          <cell r="I98">
            <v>1</v>
          </cell>
          <cell r="J98">
            <v>0</v>
          </cell>
        </row>
        <row r="99">
          <cell r="C99">
            <v>0</v>
          </cell>
          <cell r="D99">
            <v>4</v>
          </cell>
          <cell r="E99">
            <v>5</v>
          </cell>
          <cell r="F99">
            <v>6</v>
          </cell>
          <cell r="G99">
            <v>1</v>
          </cell>
          <cell r="H99">
            <v>2</v>
          </cell>
          <cell r="I99">
            <v>0</v>
          </cell>
          <cell r="J99">
            <v>0</v>
          </cell>
        </row>
      </sheetData>
      <sheetData sheetId="12">
        <row r="13">
          <cell r="B13">
            <v>0</v>
          </cell>
          <cell r="C13">
            <v>0</v>
          </cell>
          <cell r="J13">
            <v>398</v>
          </cell>
          <cell r="K13">
            <v>0</v>
          </cell>
        </row>
        <row r="14">
          <cell r="B14">
            <v>28</v>
          </cell>
          <cell r="C14">
            <v>1154</v>
          </cell>
          <cell r="J14">
            <v>1530</v>
          </cell>
          <cell r="K14">
            <v>752</v>
          </cell>
        </row>
        <row r="15">
          <cell r="B15">
            <v>86</v>
          </cell>
          <cell r="C15">
            <v>777</v>
          </cell>
          <cell r="J15">
            <v>845</v>
          </cell>
          <cell r="K15">
            <v>677</v>
          </cell>
        </row>
        <row r="16">
          <cell r="B16">
            <v>57</v>
          </cell>
          <cell r="C16">
            <v>453</v>
          </cell>
          <cell r="J16">
            <v>0</v>
          </cell>
          <cell r="K16">
            <v>0</v>
          </cell>
        </row>
        <row r="17">
          <cell r="B17">
            <v>104</v>
          </cell>
          <cell r="C17">
            <v>485</v>
          </cell>
          <cell r="J17">
            <v>0</v>
          </cell>
          <cell r="K17">
            <v>0</v>
          </cell>
        </row>
        <row r="18">
          <cell r="B18">
            <v>186</v>
          </cell>
          <cell r="C18">
            <v>200</v>
          </cell>
          <cell r="J18">
            <v>25</v>
          </cell>
          <cell r="K18">
            <v>28</v>
          </cell>
        </row>
        <row r="19">
          <cell r="B19">
            <v>105</v>
          </cell>
          <cell r="C19">
            <v>255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J20">
            <v>0</v>
          </cell>
          <cell r="K20">
            <v>0</v>
          </cell>
        </row>
        <row r="21">
          <cell r="B21">
            <v>104</v>
          </cell>
          <cell r="C21">
            <v>252</v>
          </cell>
          <cell r="J21">
            <v>0</v>
          </cell>
          <cell r="K21">
            <v>0</v>
          </cell>
        </row>
        <row r="22">
          <cell r="B22">
            <v>43</v>
          </cell>
          <cell r="C22">
            <v>64</v>
          </cell>
          <cell r="J22">
            <v>324</v>
          </cell>
          <cell r="K22">
            <v>294</v>
          </cell>
        </row>
        <row r="23">
          <cell r="B23">
            <v>71</v>
          </cell>
          <cell r="C23">
            <v>219</v>
          </cell>
          <cell r="J23">
            <v>37</v>
          </cell>
          <cell r="K23">
            <v>2</v>
          </cell>
        </row>
        <row r="24">
          <cell r="B24">
            <v>98</v>
          </cell>
          <cell r="C24">
            <v>125</v>
          </cell>
          <cell r="J24">
            <v>0</v>
          </cell>
          <cell r="K24">
            <v>0</v>
          </cell>
        </row>
        <row r="25">
          <cell r="B25">
            <v>119</v>
          </cell>
          <cell r="C25">
            <v>421</v>
          </cell>
          <cell r="J25">
            <v>0</v>
          </cell>
          <cell r="K25">
            <v>0</v>
          </cell>
        </row>
        <row r="26">
          <cell r="B26">
            <v>38</v>
          </cell>
          <cell r="C26">
            <v>154</v>
          </cell>
          <cell r="J26">
            <v>1</v>
          </cell>
          <cell r="K26">
            <v>0</v>
          </cell>
        </row>
        <row r="27">
          <cell r="B27">
            <v>34</v>
          </cell>
          <cell r="C27">
            <v>85</v>
          </cell>
          <cell r="J27">
            <v>0</v>
          </cell>
          <cell r="K27">
            <v>0</v>
          </cell>
        </row>
        <row r="28">
          <cell r="B28">
            <v>7</v>
          </cell>
          <cell r="C28">
            <v>168</v>
          </cell>
          <cell r="J28">
            <v>0</v>
          </cell>
          <cell r="K28">
            <v>0</v>
          </cell>
        </row>
        <row r="29">
          <cell r="B29">
            <v>27</v>
          </cell>
          <cell r="C29">
            <v>56</v>
          </cell>
          <cell r="K29">
            <v>259</v>
          </cell>
        </row>
        <row r="30">
          <cell r="B30">
            <v>0</v>
          </cell>
          <cell r="C30">
            <v>0</v>
          </cell>
          <cell r="J30">
            <v>135</v>
          </cell>
        </row>
        <row r="31">
          <cell r="B31">
            <v>28</v>
          </cell>
          <cell r="C31">
            <v>303</v>
          </cell>
          <cell r="J31">
            <v>21035</v>
          </cell>
          <cell r="K31">
            <v>0</v>
          </cell>
        </row>
        <row r="32">
          <cell r="B32">
            <v>0</v>
          </cell>
          <cell r="C32">
            <v>0</v>
          </cell>
          <cell r="J32">
            <v>168</v>
          </cell>
          <cell r="K32">
            <v>0</v>
          </cell>
        </row>
        <row r="33">
          <cell r="B33">
            <v>37</v>
          </cell>
          <cell r="C33">
            <v>54</v>
          </cell>
          <cell r="J33">
            <v>0</v>
          </cell>
          <cell r="K33">
            <v>0</v>
          </cell>
        </row>
        <row r="34">
          <cell r="B34">
            <v>59</v>
          </cell>
          <cell r="C34">
            <v>279</v>
          </cell>
          <cell r="J34">
            <v>0</v>
          </cell>
          <cell r="K34">
            <v>0</v>
          </cell>
        </row>
        <row r="35">
          <cell r="B35">
            <v>5</v>
          </cell>
          <cell r="C35">
            <v>380</v>
          </cell>
          <cell r="L35">
            <v>0</v>
          </cell>
        </row>
        <row r="36">
          <cell r="B36">
            <v>35</v>
          </cell>
          <cell r="C36">
            <v>84</v>
          </cell>
          <cell r="L36">
            <v>146</v>
          </cell>
        </row>
        <row r="37">
          <cell r="B37">
            <v>120</v>
          </cell>
          <cell r="C37">
            <v>109</v>
          </cell>
          <cell r="L37">
            <v>191</v>
          </cell>
        </row>
        <row r="38">
          <cell r="B38">
            <v>138</v>
          </cell>
          <cell r="C38">
            <v>282</v>
          </cell>
          <cell r="L38">
            <v>0</v>
          </cell>
        </row>
        <row r="39">
          <cell r="B39">
            <v>68</v>
          </cell>
          <cell r="C39">
            <v>199</v>
          </cell>
          <cell r="L39">
            <v>0</v>
          </cell>
        </row>
        <row r="40">
          <cell r="B40">
            <v>274</v>
          </cell>
          <cell r="C40">
            <v>203</v>
          </cell>
          <cell r="L40">
            <v>551</v>
          </cell>
        </row>
        <row r="41">
          <cell r="B41">
            <v>62</v>
          </cell>
          <cell r="C41">
            <v>198</v>
          </cell>
          <cell r="L41">
            <v>0</v>
          </cell>
        </row>
        <row r="42">
          <cell r="B42">
            <v>89</v>
          </cell>
          <cell r="C42">
            <v>146</v>
          </cell>
          <cell r="L42">
            <v>0</v>
          </cell>
        </row>
        <row r="43">
          <cell r="B43">
            <v>10</v>
          </cell>
          <cell r="C43">
            <v>10</v>
          </cell>
          <cell r="L43">
            <v>232</v>
          </cell>
        </row>
        <row r="44">
          <cell r="B44">
            <v>11</v>
          </cell>
          <cell r="C44">
            <v>0</v>
          </cell>
        </row>
        <row r="45">
          <cell r="B45">
            <v>0</v>
          </cell>
          <cell r="C45">
            <v>89</v>
          </cell>
        </row>
        <row r="46">
          <cell r="B46">
            <v>7</v>
          </cell>
          <cell r="C46">
            <v>36</v>
          </cell>
        </row>
        <row r="47">
          <cell r="B47">
            <v>76</v>
          </cell>
          <cell r="C47">
            <v>21</v>
          </cell>
          <cell r="L47">
            <v>0</v>
          </cell>
        </row>
        <row r="48">
          <cell r="B48">
            <v>14</v>
          </cell>
          <cell r="C48">
            <v>7</v>
          </cell>
          <cell r="L48">
            <v>0</v>
          </cell>
        </row>
        <row r="49">
          <cell r="B49">
            <v>169</v>
          </cell>
          <cell r="C49">
            <v>393</v>
          </cell>
          <cell r="L49">
            <v>120</v>
          </cell>
        </row>
        <row r="50">
          <cell r="B50">
            <v>137</v>
          </cell>
          <cell r="C50">
            <v>306</v>
          </cell>
          <cell r="L50">
            <v>1</v>
          </cell>
        </row>
        <row r="51">
          <cell r="L51">
            <v>6</v>
          </cell>
        </row>
        <row r="52">
          <cell r="D52">
            <v>6803</v>
          </cell>
          <cell r="L52">
            <v>1438</v>
          </cell>
        </row>
        <row r="53">
          <cell r="L53">
            <v>5</v>
          </cell>
        </row>
        <row r="54">
          <cell r="L54">
            <v>4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1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L66">
            <v>0</v>
          </cell>
          <cell r="N66">
            <v>30</v>
          </cell>
        </row>
        <row r="67">
          <cell r="B67">
            <v>111</v>
          </cell>
          <cell r="C67">
            <v>98</v>
          </cell>
          <cell r="D67">
            <v>0</v>
          </cell>
          <cell r="E67">
            <v>0</v>
          </cell>
          <cell r="G67">
            <v>353</v>
          </cell>
          <cell r="H67">
            <v>14</v>
          </cell>
          <cell r="L67">
            <v>13</v>
          </cell>
        </row>
        <row r="68">
          <cell r="B68">
            <v>119</v>
          </cell>
          <cell r="C68">
            <v>111</v>
          </cell>
          <cell r="D68">
            <v>0</v>
          </cell>
          <cell r="E68">
            <v>0</v>
          </cell>
          <cell r="G68">
            <v>299</v>
          </cell>
          <cell r="H68">
            <v>14</v>
          </cell>
          <cell r="L68">
            <v>8</v>
          </cell>
        </row>
        <row r="69">
          <cell r="B69">
            <v>135</v>
          </cell>
          <cell r="C69">
            <v>129</v>
          </cell>
          <cell r="D69">
            <v>0</v>
          </cell>
          <cell r="E69">
            <v>0</v>
          </cell>
          <cell r="G69">
            <v>304</v>
          </cell>
          <cell r="H69">
            <v>13</v>
          </cell>
          <cell r="L69">
            <v>6</v>
          </cell>
        </row>
        <row r="70">
          <cell r="B70">
            <v>146</v>
          </cell>
          <cell r="C70">
            <v>113</v>
          </cell>
          <cell r="D70">
            <v>0</v>
          </cell>
          <cell r="E70">
            <v>15</v>
          </cell>
          <cell r="G70">
            <v>573</v>
          </cell>
          <cell r="H70">
            <v>12</v>
          </cell>
          <cell r="L70">
            <v>18</v>
          </cell>
        </row>
        <row r="71">
          <cell r="B71">
            <v>10</v>
          </cell>
          <cell r="C71">
            <v>10</v>
          </cell>
          <cell r="D71">
            <v>0</v>
          </cell>
          <cell r="E71">
            <v>0</v>
          </cell>
          <cell r="G71">
            <v>73</v>
          </cell>
          <cell r="H71">
            <v>2</v>
          </cell>
          <cell r="L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L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L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L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L75">
            <v>0</v>
          </cell>
        </row>
        <row r="76">
          <cell r="B76">
            <v>120</v>
          </cell>
          <cell r="C76">
            <v>105</v>
          </cell>
          <cell r="D76">
            <v>0</v>
          </cell>
          <cell r="E76">
            <v>0</v>
          </cell>
          <cell r="G76">
            <v>296</v>
          </cell>
          <cell r="H76">
            <v>15</v>
          </cell>
          <cell r="L76">
            <v>15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L77">
            <v>0</v>
          </cell>
        </row>
        <row r="78">
          <cell r="B78">
            <v>13</v>
          </cell>
          <cell r="C78">
            <v>11</v>
          </cell>
          <cell r="D78">
            <v>0</v>
          </cell>
          <cell r="E78">
            <v>0</v>
          </cell>
          <cell r="G78">
            <v>48</v>
          </cell>
          <cell r="H78">
            <v>3</v>
          </cell>
          <cell r="L78">
            <v>2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L79">
            <v>0</v>
          </cell>
        </row>
        <row r="80">
          <cell r="B80">
            <v>1</v>
          </cell>
          <cell r="C80">
            <v>1</v>
          </cell>
          <cell r="D80">
            <v>0</v>
          </cell>
          <cell r="E80">
            <v>0</v>
          </cell>
          <cell r="G80">
            <v>7</v>
          </cell>
          <cell r="H80">
            <v>2</v>
          </cell>
          <cell r="L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L81">
            <v>0</v>
          </cell>
        </row>
        <row r="82">
          <cell r="B82">
            <v>6</v>
          </cell>
          <cell r="C82">
            <v>3</v>
          </cell>
          <cell r="D82">
            <v>0</v>
          </cell>
          <cell r="E82">
            <v>0</v>
          </cell>
          <cell r="G82">
            <v>20</v>
          </cell>
          <cell r="H82">
            <v>6</v>
          </cell>
          <cell r="L82">
            <v>3</v>
          </cell>
        </row>
        <row r="83">
          <cell r="B83">
            <v>21</v>
          </cell>
          <cell r="C83">
            <v>14</v>
          </cell>
          <cell r="D83">
            <v>0</v>
          </cell>
          <cell r="E83">
            <v>0</v>
          </cell>
          <cell r="G83">
            <v>99</v>
          </cell>
          <cell r="H83">
            <v>7</v>
          </cell>
          <cell r="L83">
            <v>7</v>
          </cell>
        </row>
        <row r="84">
          <cell r="B84">
            <v>18</v>
          </cell>
          <cell r="C84">
            <v>6</v>
          </cell>
          <cell r="D84">
            <v>0</v>
          </cell>
          <cell r="E84">
            <v>8</v>
          </cell>
          <cell r="G84">
            <v>61</v>
          </cell>
          <cell r="H84">
            <v>6</v>
          </cell>
          <cell r="L84">
            <v>4</v>
          </cell>
        </row>
        <row r="85">
          <cell r="B85">
            <v>13</v>
          </cell>
          <cell r="C85">
            <v>5</v>
          </cell>
          <cell r="D85">
            <v>0</v>
          </cell>
          <cell r="E85">
            <v>2</v>
          </cell>
          <cell r="G85">
            <v>33</v>
          </cell>
          <cell r="H85">
            <v>15</v>
          </cell>
          <cell r="L85">
            <v>6</v>
          </cell>
        </row>
        <row r="91">
          <cell r="C91">
            <v>0</v>
          </cell>
          <cell r="D91">
            <v>15</v>
          </cell>
          <cell r="E91">
            <v>20</v>
          </cell>
          <cell r="F91">
            <v>17</v>
          </cell>
          <cell r="G91">
            <v>9</v>
          </cell>
          <cell r="H91">
            <v>2</v>
          </cell>
          <cell r="I91">
            <v>1</v>
          </cell>
          <cell r="J91">
            <v>0</v>
          </cell>
        </row>
        <row r="92">
          <cell r="C92">
            <v>0</v>
          </cell>
          <cell r="D92">
            <v>23</v>
          </cell>
          <cell r="E92">
            <v>38</v>
          </cell>
          <cell r="F92">
            <v>27</v>
          </cell>
          <cell r="G92">
            <v>14</v>
          </cell>
          <cell r="H92">
            <v>4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38</v>
          </cell>
          <cell r="E95">
            <v>58</v>
          </cell>
          <cell r="F95">
            <v>44</v>
          </cell>
          <cell r="G95">
            <v>23</v>
          </cell>
          <cell r="H95">
            <v>6</v>
          </cell>
          <cell r="I95">
            <v>1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C98">
            <v>0</v>
          </cell>
          <cell r="D98">
            <v>7</v>
          </cell>
          <cell r="E98">
            <v>7</v>
          </cell>
          <cell r="F98">
            <v>8</v>
          </cell>
          <cell r="G98">
            <v>3</v>
          </cell>
          <cell r="H98">
            <v>6</v>
          </cell>
          <cell r="I98">
            <v>1</v>
          </cell>
          <cell r="J98">
            <v>0</v>
          </cell>
        </row>
        <row r="99">
          <cell r="C99">
            <v>0</v>
          </cell>
          <cell r="D99">
            <v>4</v>
          </cell>
          <cell r="E99">
            <v>7</v>
          </cell>
          <cell r="F99">
            <v>4</v>
          </cell>
          <cell r="G99">
            <v>3</v>
          </cell>
          <cell r="H99">
            <v>0</v>
          </cell>
          <cell r="I99">
            <v>0</v>
          </cell>
          <cell r="J99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1"/>
  <sheetViews>
    <sheetView tabSelected="1" topLeftCell="A76" workbookViewId="0">
      <selection activeCell="I2" sqref="I2"/>
    </sheetView>
  </sheetViews>
  <sheetFormatPr baseColWidth="10" defaultRowHeight="15"/>
  <cols>
    <col min="1" max="1" width="19.42578125" customWidth="1"/>
  </cols>
  <sheetData>
    <row r="1" spans="1:22" ht="19.5">
      <c r="A1" s="1"/>
      <c r="D1" s="175"/>
      <c r="E1" s="175"/>
      <c r="F1" s="175"/>
      <c r="G1" s="175"/>
      <c r="L1" s="2" t="s">
        <v>0</v>
      </c>
    </row>
    <row r="2" spans="1:22">
      <c r="A2" t="s">
        <v>1</v>
      </c>
      <c r="D2" s="175"/>
      <c r="E2" s="175"/>
      <c r="F2" s="175"/>
      <c r="G2" s="175"/>
    </row>
    <row r="3" spans="1:22">
      <c r="A3" s="3" t="s">
        <v>2</v>
      </c>
      <c r="D3" s="175"/>
      <c r="E3" s="175"/>
      <c r="F3" s="175"/>
      <c r="G3" s="175"/>
    </row>
    <row r="4" spans="1:22">
      <c r="D4" s="175"/>
      <c r="E4" s="175"/>
      <c r="F4" s="175"/>
      <c r="G4" s="175"/>
      <c r="N4" s="176"/>
      <c r="O4" s="176"/>
      <c r="P4" s="176"/>
      <c r="Q4" s="176"/>
    </row>
    <row r="5" spans="1:22">
      <c r="A5" s="177" t="s">
        <v>3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N5" s="176"/>
      <c r="O5" s="176"/>
      <c r="P5" s="176"/>
      <c r="Q5" s="176"/>
    </row>
    <row r="6" spans="1:22" ht="15.75">
      <c r="A6" s="178" t="s">
        <v>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N6" s="179" t="s">
        <v>5</v>
      </c>
      <c r="O6" s="179"/>
      <c r="P6" s="179"/>
      <c r="Q6" s="179"/>
    </row>
    <row r="7" spans="1:22" ht="15.75">
      <c r="A7" s="4" t="s">
        <v>6</v>
      </c>
      <c r="B7" s="5" t="str">
        <f>'[1]67-A'!B14</f>
        <v>O</v>
      </c>
      <c r="C7" s="180" t="s">
        <v>7</v>
      </c>
      <c r="D7" s="180"/>
      <c r="E7" s="181" t="str">
        <f>'[1]67-A'!E14:G14</f>
        <v>SANTO_DOMINGO</v>
      </c>
      <c r="F7" s="181"/>
      <c r="G7" s="181"/>
      <c r="H7" s="182" t="s">
        <v>8</v>
      </c>
      <c r="I7" s="182"/>
      <c r="J7" s="183" t="str">
        <f>'[1]67-A'!J14:K14</f>
        <v>VIII</v>
      </c>
      <c r="K7" s="183"/>
      <c r="L7" s="6"/>
      <c r="M7" s="7"/>
      <c r="N7" s="179"/>
      <c r="O7" s="179"/>
      <c r="P7" s="179"/>
      <c r="Q7" s="179"/>
    </row>
    <row r="8" spans="1:22" ht="15.75">
      <c r="A8" s="4" t="s">
        <v>9</v>
      </c>
      <c r="B8" s="184" t="str">
        <f>'[1]67-A'!B15:D15</f>
        <v>HOSPITAL GENERAL DR. VINICIO CALVENTI</v>
      </c>
      <c r="C8" s="184"/>
      <c r="D8" s="184"/>
      <c r="E8" s="184"/>
      <c r="F8" s="4" t="s">
        <v>10</v>
      </c>
      <c r="G8" s="8">
        <f>'[1]67-A'!G15:I15</f>
        <v>6867307</v>
      </c>
      <c r="H8" s="9"/>
      <c r="I8" s="9"/>
      <c r="J8" s="10"/>
      <c r="K8" s="9"/>
      <c r="L8" s="6"/>
    </row>
    <row r="9" spans="1:22" ht="15.75">
      <c r="A9" s="4"/>
      <c r="B9" s="11"/>
      <c r="C9" s="12"/>
      <c r="E9" s="4" t="s">
        <v>11</v>
      </c>
      <c r="F9" s="13">
        <f>'[1]67-A'!B16</f>
        <v>2019</v>
      </c>
      <c r="H9" s="14"/>
      <c r="I9" s="14"/>
      <c r="J9" s="10"/>
      <c r="K9" s="9"/>
      <c r="L9" s="6"/>
      <c r="N9" s="179" t="s">
        <v>12</v>
      </c>
      <c r="O9" s="179"/>
      <c r="P9" s="179"/>
      <c r="Q9" s="179"/>
    </row>
    <row r="10" spans="1:22" ht="16.5" thickBot="1">
      <c r="A10" s="185" t="s">
        <v>13</v>
      </c>
      <c r="B10" s="185"/>
      <c r="C10" s="185"/>
      <c r="D10" s="185"/>
      <c r="E10" s="15"/>
      <c r="F10" s="15" t="s">
        <v>14</v>
      </c>
      <c r="G10" s="15"/>
      <c r="H10" s="15"/>
      <c r="I10" s="15"/>
      <c r="J10" s="15"/>
      <c r="K10" s="16"/>
      <c r="L10" s="17"/>
      <c r="N10" s="179"/>
      <c r="O10" s="179"/>
      <c r="P10" s="179"/>
      <c r="Q10" s="179"/>
    </row>
    <row r="11" spans="1:22">
      <c r="A11" s="186" t="s">
        <v>15</v>
      </c>
      <c r="B11" s="18" t="s">
        <v>16</v>
      </c>
      <c r="C11" s="19" t="s">
        <v>17</v>
      </c>
      <c r="D11" s="188" t="s">
        <v>18</v>
      </c>
      <c r="E11" s="20"/>
      <c r="F11" s="190" t="s">
        <v>19</v>
      </c>
      <c r="G11" s="191"/>
      <c r="H11" s="191"/>
      <c r="I11" s="192"/>
      <c r="J11" s="21" t="s">
        <v>20</v>
      </c>
      <c r="K11" s="22" t="s">
        <v>21</v>
      </c>
      <c r="L11" s="196" t="s">
        <v>22</v>
      </c>
      <c r="N11" s="179"/>
      <c r="O11" s="179"/>
      <c r="P11" s="179"/>
      <c r="Q11" s="179"/>
    </row>
    <row r="12" spans="1:22" ht="15.75" thickBot="1">
      <c r="A12" s="187"/>
      <c r="B12" s="23" t="s">
        <v>23</v>
      </c>
      <c r="C12" s="24" t="s">
        <v>24</v>
      </c>
      <c r="D12" s="189"/>
      <c r="E12" s="20"/>
      <c r="F12" s="193"/>
      <c r="G12" s="194"/>
      <c r="H12" s="194"/>
      <c r="I12" s="195"/>
      <c r="J12" s="25" t="s">
        <v>25</v>
      </c>
      <c r="K12" s="26" t="s">
        <v>26</v>
      </c>
      <c r="L12" s="197"/>
    </row>
    <row r="13" spans="1:22">
      <c r="A13" s="27" t="s">
        <v>27</v>
      </c>
      <c r="B13" s="28">
        <f>[1]Abril!B13+[1]Mayo!B13+[1]Junio!B13</f>
        <v>0</v>
      </c>
      <c r="C13" s="28">
        <f>[1]Abril!C13+[1]Mayo!C13+[1]Junio!C13</f>
        <v>0</v>
      </c>
      <c r="D13" s="29">
        <f>SUM(C13+B13)</f>
        <v>0</v>
      </c>
      <c r="E13" s="30"/>
      <c r="F13" s="201" t="s">
        <v>28</v>
      </c>
      <c r="G13" s="202"/>
      <c r="H13" s="202"/>
      <c r="I13" s="202"/>
      <c r="J13" s="28">
        <f>[1]Abril!J13+[1]Mayo!J13+[1]Junio!J13</f>
        <v>1038</v>
      </c>
      <c r="K13" s="31">
        <f>[1]Abril!K13+[1]Mayo!K13+[1]Junio!K13</f>
        <v>0</v>
      </c>
      <c r="L13" s="32">
        <f>SUM(K13+J13)</f>
        <v>1038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</row>
    <row r="14" spans="1:22">
      <c r="A14" s="34" t="s">
        <v>29</v>
      </c>
      <c r="B14" s="28">
        <f>[1]Abril!B14+[1]Mayo!B14+[1]Junio!B14</f>
        <v>107</v>
      </c>
      <c r="C14" s="28">
        <f>[1]Abril!C14+[1]Mayo!C14+[1]Junio!C14</f>
        <v>3238</v>
      </c>
      <c r="D14" s="35">
        <f t="shared" ref="D14:D51" si="0">SUM(C14+B14)</f>
        <v>3345</v>
      </c>
      <c r="E14" s="20"/>
      <c r="F14" s="201" t="s">
        <v>30</v>
      </c>
      <c r="G14" s="202"/>
      <c r="H14" s="202"/>
      <c r="I14" s="202"/>
      <c r="J14" s="28">
        <f>[1]Abril!J14+[1]Mayo!J14+[1]Junio!J14</f>
        <v>3605</v>
      </c>
      <c r="K14" s="28">
        <f>[1]Abril!K14+[1]Mayo!K14+[1]Junio!K14</f>
        <v>1749</v>
      </c>
      <c r="L14" s="32">
        <f t="shared" ref="L14:L33" si="1">SUM(K14+J14)</f>
        <v>5354</v>
      </c>
    </row>
    <row r="15" spans="1:22">
      <c r="A15" s="34" t="s">
        <v>31</v>
      </c>
      <c r="B15" s="28">
        <f>[1]Abril!B15+[1]Mayo!B15+[1]Junio!B15</f>
        <v>267</v>
      </c>
      <c r="C15" s="28">
        <f>[1]Abril!C15+[1]Mayo!C15+[1]Junio!C15</f>
        <v>2225</v>
      </c>
      <c r="D15" s="35">
        <f t="shared" si="0"/>
        <v>2492</v>
      </c>
      <c r="E15" s="20"/>
      <c r="F15" s="201" t="s">
        <v>32</v>
      </c>
      <c r="G15" s="202"/>
      <c r="H15" s="202"/>
      <c r="I15" s="202"/>
      <c r="J15" s="28">
        <f>[1]Abril!J15+[1]Mayo!J15+[1]Junio!J15</f>
        <v>2213</v>
      </c>
      <c r="K15" s="28">
        <f>[1]Abril!K15+[1]Mayo!K15+[1]Junio!K15</f>
        <v>1696</v>
      </c>
      <c r="L15" s="32">
        <f t="shared" si="1"/>
        <v>3909</v>
      </c>
    </row>
    <row r="16" spans="1:22">
      <c r="A16" s="34" t="s">
        <v>33</v>
      </c>
      <c r="B16" s="28">
        <f>[1]Abril!B16+[1]Mayo!B16+[1]Junio!B16</f>
        <v>136</v>
      </c>
      <c r="C16" s="28">
        <f>[1]Abril!C16+[1]Mayo!C16+[1]Junio!C16</f>
        <v>1224</v>
      </c>
      <c r="D16" s="35">
        <f t="shared" si="0"/>
        <v>1360</v>
      </c>
      <c r="E16" s="20"/>
      <c r="F16" s="201" t="s">
        <v>34</v>
      </c>
      <c r="G16" s="202"/>
      <c r="H16" s="202"/>
      <c r="I16" s="202"/>
      <c r="J16" s="28">
        <f>[1]Abril!J16+[1]Mayo!J16+[1]Junio!J16</f>
        <v>0</v>
      </c>
      <c r="K16" s="28">
        <f>[1]Abril!K16+[1]Mayo!K16+[1]Junio!K16</f>
        <v>0</v>
      </c>
      <c r="L16" s="32">
        <f t="shared" si="1"/>
        <v>0</v>
      </c>
    </row>
    <row r="17" spans="1:12">
      <c r="A17" s="34" t="s">
        <v>35</v>
      </c>
      <c r="B17" s="28">
        <f>[1]Abril!B17+[1]Mayo!B17+[1]Junio!B17</f>
        <v>373</v>
      </c>
      <c r="C17" s="28">
        <f>[1]Abril!C17+[1]Mayo!C17+[1]Junio!C17</f>
        <v>1329</v>
      </c>
      <c r="D17" s="35">
        <f t="shared" si="0"/>
        <v>1702</v>
      </c>
      <c r="E17" s="20"/>
      <c r="F17" s="201" t="s">
        <v>36</v>
      </c>
      <c r="G17" s="202"/>
      <c r="H17" s="202"/>
      <c r="I17" s="202"/>
      <c r="J17" s="28">
        <f>[1]Abril!J17+[1]Mayo!J17+[1]Junio!J17</f>
        <v>0</v>
      </c>
      <c r="K17" s="28">
        <f>[1]Abril!K17+[1]Mayo!K17+[1]Junio!K17</f>
        <v>0</v>
      </c>
      <c r="L17" s="32">
        <f t="shared" si="1"/>
        <v>0</v>
      </c>
    </row>
    <row r="18" spans="1:12">
      <c r="A18" s="34" t="s">
        <v>37</v>
      </c>
      <c r="B18" s="28">
        <f>[1]Abril!B18+[1]Mayo!B18+[1]Junio!B18</f>
        <v>495</v>
      </c>
      <c r="C18" s="28">
        <f>[1]Abril!C18+[1]Mayo!C18+[1]Junio!C18</f>
        <v>550</v>
      </c>
      <c r="D18" s="35">
        <f t="shared" si="0"/>
        <v>1045</v>
      </c>
      <c r="E18" s="20"/>
      <c r="F18" s="198" t="s">
        <v>38</v>
      </c>
      <c r="G18" s="199"/>
      <c r="H18" s="199"/>
      <c r="I18" s="199"/>
      <c r="J18" s="28">
        <f>[1]Abril!J18+[1]Mayo!J18+[1]Junio!J18</f>
        <v>25</v>
      </c>
      <c r="K18" s="28">
        <f>[1]Abril!K18+[1]Mayo!K18+[1]Junio!K18</f>
        <v>28</v>
      </c>
      <c r="L18" s="32">
        <f t="shared" si="1"/>
        <v>53</v>
      </c>
    </row>
    <row r="19" spans="1:12">
      <c r="A19" s="34" t="s">
        <v>39</v>
      </c>
      <c r="B19" s="28">
        <f>[1]Abril!B19+[1]Mayo!B19+[1]Junio!B19</f>
        <v>361</v>
      </c>
      <c r="C19" s="28">
        <f>[1]Abril!C19+[1]Mayo!C19+[1]Junio!C19</f>
        <v>763</v>
      </c>
      <c r="D19" s="35">
        <f t="shared" si="0"/>
        <v>1124</v>
      </c>
      <c r="E19" s="20"/>
      <c r="F19" s="198" t="s">
        <v>40</v>
      </c>
      <c r="G19" s="199"/>
      <c r="H19" s="199"/>
      <c r="I19" s="200"/>
      <c r="J19" s="28">
        <f>[1]Abril!J19+[1]Mayo!J19+[1]Junio!J19</f>
        <v>0</v>
      </c>
      <c r="K19" s="28">
        <f>[1]Abril!K19+[1]Mayo!K19+[1]Junio!K19</f>
        <v>0</v>
      </c>
      <c r="L19" s="32">
        <f t="shared" si="1"/>
        <v>0</v>
      </c>
    </row>
    <row r="20" spans="1:12">
      <c r="A20" s="34" t="s">
        <v>41</v>
      </c>
      <c r="B20" s="28">
        <f>[1]Abril!B20+[1]Mayo!B20+[1]Junio!B20</f>
        <v>0</v>
      </c>
      <c r="C20" s="28">
        <f>[1]Abril!C20+[1]Mayo!C20+[1]Junio!C20</f>
        <v>0</v>
      </c>
      <c r="D20" s="35">
        <f t="shared" si="0"/>
        <v>0</v>
      </c>
      <c r="E20" s="20"/>
      <c r="F20" s="198" t="s">
        <v>42</v>
      </c>
      <c r="G20" s="199"/>
      <c r="H20" s="199"/>
      <c r="I20" s="200"/>
      <c r="J20" s="28">
        <f>[1]Abril!J20+[1]Mayo!J20+[1]Junio!J20</f>
        <v>0</v>
      </c>
      <c r="K20" s="28">
        <f>[1]Abril!K20+[1]Mayo!K20+[1]Junio!K20</f>
        <v>0</v>
      </c>
      <c r="L20" s="32">
        <f t="shared" si="1"/>
        <v>0</v>
      </c>
    </row>
    <row r="21" spans="1:12">
      <c r="A21" s="34" t="s">
        <v>43</v>
      </c>
      <c r="B21" s="28">
        <f>[1]Abril!B21+[1]Mayo!B21+[1]Junio!B21</f>
        <v>325</v>
      </c>
      <c r="C21" s="28">
        <f>[1]Abril!C21+[1]Mayo!C21+[1]Junio!C21</f>
        <v>698</v>
      </c>
      <c r="D21" s="35">
        <f t="shared" si="0"/>
        <v>1023</v>
      </c>
      <c r="E21" s="20"/>
      <c r="F21" s="198" t="s">
        <v>44</v>
      </c>
      <c r="G21" s="199"/>
      <c r="H21" s="199"/>
      <c r="I21" s="200"/>
      <c r="J21" s="28">
        <f>[1]Abril!J21+[1]Mayo!J21+[1]Junio!J21</f>
        <v>0</v>
      </c>
      <c r="K21" s="28">
        <f>[1]Abril!K21+[1]Mayo!K21+[1]Junio!K21</f>
        <v>0</v>
      </c>
      <c r="L21" s="32">
        <f t="shared" si="1"/>
        <v>0</v>
      </c>
    </row>
    <row r="22" spans="1:12">
      <c r="A22" s="34" t="s">
        <v>45</v>
      </c>
      <c r="B22" s="28">
        <f>[1]Abril!B22+[1]Mayo!B22+[1]Junio!B22</f>
        <v>190</v>
      </c>
      <c r="C22" s="28">
        <f>[1]Abril!C22+[1]Mayo!C22+[1]Junio!C22</f>
        <v>167</v>
      </c>
      <c r="D22" s="35">
        <f t="shared" si="0"/>
        <v>357</v>
      </c>
      <c r="E22" s="20"/>
      <c r="F22" s="198" t="s">
        <v>46</v>
      </c>
      <c r="G22" s="199"/>
      <c r="H22" s="199"/>
      <c r="I22" s="200"/>
      <c r="J22" s="28">
        <f>[1]Abril!J22+[1]Mayo!J22+[1]Junio!J22</f>
        <v>924</v>
      </c>
      <c r="K22" s="28">
        <f>[1]Abril!K22+[1]Mayo!K22+[1]Junio!K22</f>
        <v>567</v>
      </c>
      <c r="L22" s="32">
        <f t="shared" si="1"/>
        <v>1491</v>
      </c>
    </row>
    <row r="23" spans="1:12">
      <c r="A23" s="34" t="s">
        <v>47</v>
      </c>
      <c r="B23" s="28">
        <f>[1]Abril!B23+[1]Mayo!B23+[1]Junio!B23</f>
        <v>174</v>
      </c>
      <c r="C23" s="28">
        <f>[1]Abril!C23+[1]Mayo!C23+[1]Junio!C23</f>
        <v>520</v>
      </c>
      <c r="D23" s="35">
        <f t="shared" si="0"/>
        <v>694</v>
      </c>
      <c r="E23" s="20"/>
      <c r="F23" s="198" t="s">
        <v>48</v>
      </c>
      <c r="G23" s="199"/>
      <c r="H23" s="199"/>
      <c r="I23" s="200"/>
      <c r="J23" s="28">
        <f>[1]Abril!J23+[1]Mayo!J23+[1]Junio!J23</f>
        <v>78</v>
      </c>
      <c r="K23" s="28">
        <f>[1]Abril!K23+[1]Mayo!K23+[1]Junio!K23</f>
        <v>6</v>
      </c>
      <c r="L23" s="32">
        <f t="shared" si="1"/>
        <v>84</v>
      </c>
    </row>
    <row r="24" spans="1:12">
      <c r="A24" s="34" t="s">
        <v>49</v>
      </c>
      <c r="B24" s="28">
        <f>[1]Abril!B24+[1]Mayo!B24+[1]Junio!B24</f>
        <v>215</v>
      </c>
      <c r="C24" s="28">
        <f>[1]Abril!C24+[1]Mayo!C24+[1]Junio!C24</f>
        <v>262</v>
      </c>
      <c r="D24" s="35">
        <f t="shared" si="0"/>
        <v>477</v>
      </c>
      <c r="E24" s="20"/>
      <c r="F24" s="198" t="s">
        <v>50</v>
      </c>
      <c r="G24" s="199"/>
      <c r="H24" s="199"/>
      <c r="I24" s="200"/>
      <c r="J24" s="28">
        <f>[1]Abril!J24+[1]Mayo!J24+[1]Junio!J24</f>
        <v>0</v>
      </c>
      <c r="K24" s="28">
        <f>[1]Abril!K24+[1]Mayo!K24+[1]Junio!K24</f>
        <v>0</v>
      </c>
      <c r="L24" s="32">
        <f t="shared" si="1"/>
        <v>0</v>
      </c>
    </row>
    <row r="25" spans="1:12">
      <c r="A25" s="34" t="s">
        <v>51</v>
      </c>
      <c r="B25" s="28">
        <f>[1]Abril!B25+[1]Mayo!B25+[1]Junio!B25</f>
        <v>292</v>
      </c>
      <c r="C25" s="28">
        <f>[1]Abril!C25+[1]Mayo!C25+[1]Junio!C25</f>
        <v>1086</v>
      </c>
      <c r="D25" s="35">
        <f t="shared" si="0"/>
        <v>1378</v>
      </c>
      <c r="E25" s="20"/>
      <c r="F25" s="198" t="s">
        <v>52</v>
      </c>
      <c r="G25" s="199"/>
      <c r="H25" s="199"/>
      <c r="I25" s="200"/>
      <c r="J25" s="28">
        <f>[1]Abril!J25+[1]Mayo!J25+[1]Junio!J25</f>
        <v>25</v>
      </c>
      <c r="K25" s="28">
        <f>[1]Abril!K25+[1]Mayo!K25+[1]Junio!K25</f>
        <v>40</v>
      </c>
      <c r="L25" s="32">
        <f t="shared" si="1"/>
        <v>65</v>
      </c>
    </row>
    <row r="26" spans="1:12">
      <c r="A26" s="34" t="s">
        <v>53</v>
      </c>
      <c r="B26" s="28">
        <f>[1]Abril!B26+[1]Mayo!B26+[1]Junio!B26</f>
        <v>90</v>
      </c>
      <c r="C26" s="28">
        <f>[1]Abril!C26+[1]Mayo!C26+[1]Junio!C26</f>
        <v>439</v>
      </c>
      <c r="D26" s="35">
        <f t="shared" si="0"/>
        <v>529</v>
      </c>
      <c r="E26" s="20"/>
      <c r="F26" s="198" t="s">
        <v>54</v>
      </c>
      <c r="G26" s="199"/>
      <c r="H26" s="199"/>
      <c r="I26" s="200"/>
      <c r="J26" s="28">
        <f>[1]Abril!J26+[1]Mayo!J26+[1]Junio!J26</f>
        <v>1</v>
      </c>
      <c r="K26" s="28">
        <f>[1]Abril!K26+[1]Mayo!K26+[1]Junio!K26</f>
        <v>0</v>
      </c>
      <c r="L26" s="32">
        <f t="shared" si="1"/>
        <v>1</v>
      </c>
    </row>
    <row r="27" spans="1:12">
      <c r="A27" s="34" t="s">
        <v>55</v>
      </c>
      <c r="B27" s="28">
        <f>[1]Abril!B27+[1]Mayo!B27+[1]Junio!B27</f>
        <v>71</v>
      </c>
      <c r="C27" s="28">
        <f>[1]Abril!C27+[1]Mayo!C27+[1]Junio!C27</f>
        <v>162</v>
      </c>
      <c r="D27" s="35">
        <f t="shared" si="0"/>
        <v>233</v>
      </c>
      <c r="E27" s="20"/>
      <c r="F27" s="198" t="s">
        <v>56</v>
      </c>
      <c r="G27" s="199"/>
      <c r="H27" s="199"/>
      <c r="I27" s="200"/>
      <c r="J27" s="28">
        <f>[1]Abril!J27+[1]Mayo!J27+[1]Junio!J27</f>
        <v>0</v>
      </c>
      <c r="K27" s="28">
        <f>[1]Abril!K27+[1]Mayo!K27+[1]Junio!K27</f>
        <v>0</v>
      </c>
      <c r="L27" s="32">
        <f t="shared" si="1"/>
        <v>0</v>
      </c>
    </row>
    <row r="28" spans="1:12">
      <c r="A28" s="34" t="s">
        <v>57</v>
      </c>
      <c r="B28" s="28">
        <f>[1]Abril!B28+[1]Mayo!B28+[1]Junio!B28</f>
        <v>23</v>
      </c>
      <c r="C28" s="28">
        <f>[1]Abril!C28+[1]Mayo!C28+[1]Junio!C28</f>
        <v>474</v>
      </c>
      <c r="D28" s="35">
        <f t="shared" si="0"/>
        <v>497</v>
      </c>
      <c r="E28" s="20"/>
      <c r="F28" s="198" t="s">
        <v>58</v>
      </c>
      <c r="G28" s="199"/>
      <c r="H28" s="199"/>
      <c r="I28" s="200"/>
      <c r="J28" s="28">
        <f>[1]Abril!J28+[1]Mayo!J28+[1]Junio!J28</f>
        <v>0</v>
      </c>
      <c r="K28" s="28">
        <f>[1]Abril!K28+[1]Mayo!K28+[1]Junio!K28</f>
        <v>0</v>
      </c>
      <c r="L28" s="32">
        <f t="shared" si="1"/>
        <v>0</v>
      </c>
    </row>
    <row r="29" spans="1:12">
      <c r="A29" s="34" t="s">
        <v>59</v>
      </c>
      <c r="B29" s="28">
        <f>[1]Abril!B29+[1]Mayo!B29+[1]Junio!B29</f>
        <v>87</v>
      </c>
      <c r="C29" s="28">
        <f>[1]Abril!C29+[1]Mayo!C29+[1]Junio!C29</f>
        <v>121</v>
      </c>
      <c r="D29" s="35">
        <f t="shared" si="0"/>
        <v>208</v>
      </c>
      <c r="E29" s="20"/>
      <c r="F29" s="198" t="s">
        <v>60</v>
      </c>
      <c r="G29" s="199"/>
      <c r="H29" s="199"/>
      <c r="I29" s="200"/>
      <c r="J29" s="36"/>
      <c r="K29" s="28">
        <f>[1]Abril!K29+[1]Mayo!K29+[1]Junio!K29</f>
        <v>585</v>
      </c>
      <c r="L29" s="32">
        <f t="shared" si="1"/>
        <v>585</v>
      </c>
    </row>
    <row r="30" spans="1:12">
      <c r="A30" s="34" t="s">
        <v>61</v>
      </c>
      <c r="B30" s="28">
        <f>[1]Abril!B30+[1]Mayo!B30+[1]Junio!B30</f>
        <v>0</v>
      </c>
      <c r="C30" s="28">
        <f>[1]Abril!C30+[1]Mayo!C30+[1]Junio!C30</f>
        <v>0</v>
      </c>
      <c r="D30" s="35">
        <f t="shared" si="0"/>
        <v>0</v>
      </c>
      <c r="E30" s="20"/>
      <c r="F30" s="201" t="s">
        <v>62</v>
      </c>
      <c r="G30" s="202"/>
      <c r="H30" s="202"/>
      <c r="I30" s="202"/>
      <c r="J30" s="28">
        <f>[1]Abril!J30+[1]Mayo!J30+[1]Junio!J30</f>
        <v>387</v>
      </c>
      <c r="K30" s="37"/>
      <c r="L30" s="32">
        <f t="shared" si="1"/>
        <v>387</v>
      </c>
    </row>
    <row r="31" spans="1:12">
      <c r="A31" s="34" t="s">
        <v>63</v>
      </c>
      <c r="B31" s="28">
        <f>[1]Abril!B31+[1]Mayo!B31+[1]Junio!B31</f>
        <v>54</v>
      </c>
      <c r="C31" s="28">
        <f>[1]Abril!C31+[1]Mayo!C31+[1]Junio!C31</f>
        <v>750</v>
      </c>
      <c r="D31" s="35">
        <f t="shared" si="0"/>
        <v>804</v>
      </c>
      <c r="E31" s="20"/>
      <c r="F31" s="201" t="s">
        <v>64</v>
      </c>
      <c r="G31" s="202"/>
      <c r="H31" s="202"/>
      <c r="I31" s="202"/>
      <c r="J31" s="28">
        <f>[1]Abril!J31+[1]Mayo!J31+[1]Junio!J31</f>
        <v>27400</v>
      </c>
      <c r="K31" s="28">
        <f>[1]Abril!K31+[1]Mayo!K31+[1]Junio!K31</f>
        <v>11901</v>
      </c>
      <c r="L31" s="32">
        <f t="shared" si="1"/>
        <v>39301</v>
      </c>
    </row>
    <row r="32" spans="1:12">
      <c r="A32" s="34" t="s">
        <v>65</v>
      </c>
      <c r="B32" s="28">
        <f>[1]Abril!B32+[1]Mayo!B32+[1]Junio!B32</f>
        <v>0</v>
      </c>
      <c r="C32" s="28">
        <f>[1]Abril!C32+[1]Mayo!C32+[1]Junio!C32</f>
        <v>0</v>
      </c>
      <c r="D32" s="35">
        <f t="shared" si="0"/>
        <v>0</v>
      </c>
      <c r="E32" s="20"/>
      <c r="F32" s="201" t="s">
        <v>66</v>
      </c>
      <c r="G32" s="202"/>
      <c r="H32" s="202"/>
      <c r="I32" s="202"/>
      <c r="J32" s="28">
        <f>[1]Abril!J32+[1]Mayo!J32+[1]Junio!J32</f>
        <v>316</v>
      </c>
      <c r="K32" s="28">
        <f>[1]Abril!K32+[1]Mayo!K32+[1]Junio!K32</f>
        <v>0</v>
      </c>
      <c r="L32" s="32">
        <f t="shared" si="1"/>
        <v>316</v>
      </c>
    </row>
    <row r="33" spans="1:22">
      <c r="A33" s="34" t="s">
        <v>67</v>
      </c>
      <c r="B33" s="28">
        <f>[1]Abril!B33+[1]Mayo!B33+[1]Junio!B33</f>
        <v>54</v>
      </c>
      <c r="C33" s="28">
        <f>[1]Abril!C33+[1]Mayo!C33+[1]Junio!C33</f>
        <v>75</v>
      </c>
      <c r="D33" s="35">
        <f t="shared" si="0"/>
        <v>129</v>
      </c>
      <c r="E33" s="38"/>
      <c r="F33" s="201" t="s">
        <v>68</v>
      </c>
      <c r="G33" s="202"/>
      <c r="H33" s="202"/>
      <c r="I33" s="202"/>
      <c r="J33" s="28">
        <f>[1]Abril!J33+[1]Mayo!J33+[1]Junio!J33</f>
        <v>16</v>
      </c>
      <c r="K33" s="28">
        <f>[1]Abril!K33+[1]Mayo!K33+[1]Junio!K33</f>
        <v>0</v>
      </c>
      <c r="L33" s="32">
        <f t="shared" si="1"/>
        <v>16</v>
      </c>
      <c r="M33" s="39"/>
      <c r="N33" s="39"/>
      <c r="O33" s="39"/>
      <c r="P33" s="39"/>
      <c r="Q33" s="39"/>
      <c r="R33" s="39"/>
      <c r="S33" s="39"/>
      <c r="T33" s="39"/>
      <c r="U33" s="39"/>
      <c r="V33" s="39"/>
    </row>
    <row r="34" spans="1:22" ht="15.75" thickBot="1">
      <c r="A34" s="34" t="s">
        <v>69</v>
      </c>
      <c r="B34" s="28">
        <f>[1]Abril!B34+[1]Mayo!B34+[1]Junio!B34</f>
        <v>163</v>
      </c>
      <c r="C34" s="28">
        <f>[1]Abril!C34+[1]Mayo!C34+[1]Junio!C34</f>
        <v>734</v>
      </c>
      <c r="D34" s="35">
        <f t="shared" si="0"/>
        <v>897</v>
      </c>
      <c r="E34" s="38"/>
      <c r="F34" s="205" t="s">
        <v>70</v>
      </c>
      <c r="G34" s="206"/>
      <c r="H34" s="206"/>
      <c r="I34" s="206"/>
      <c r="J34" s="28">
        <f>[1]Abril!J34+[1]Mayo!J34+[1]Junio!J34</f>
        <v>0</v>
      </c>
      <c r="K34" s="28">
        <f>[1]Abril!K34+[1]Mayo!K34+[1]Junio!K34</f>
        <v>0</v>
      </c>
      <c r="L34" s="40">
        <f>K34+J34</f>
        <v>0</v>
      </c>
      <c r="M34" s="39"/>
      <c r="N34" s="39"/>
      <c r="O34" s="39"/>
      <c r="P34" s="39"/>
      <c r="Q34" s="39"/>
      <c r="R34" s="39"/>
      <c r="S34" s="39"/>
      <c r="T34" s="39"/>
      <c r="U34" s="39"/>
      <c r="V34" s="39"/>
    </row>
    <row r="35" spans="1:22">
      <c r="A35" s="34" t="s">
        <v>71</v>
      </c>
      <c r="B35" s="28">
        <f>[1]Abril!B35+[1]Mayo!B35+[1]Junio!B35</f>
        <v>31</v>
      </c>
      <c r="C35" s="28">
        <f>[1]Abril!C35+[1]Mayo!C35+[1]Junio!C35</f>
        <v>1087</v>
      </c>
      <c r="D35" s="35">
        <f t="shared" si="0"/>
        <v>1118</v>
      </c>
      <c r="E35" s="20"/>
      <c r="F35" s="41" t="s">
        <v>72</v>
      </c>
      <c r="G35" s="42"/>
      <c r="H35" s="42"/>
      <c r="I35" s="42"/>
      <c r="J35" s="43"/>
      <c r="K35" s="43"/>
      <c r="L35" s="44">
        <f>[1]Abril!L35+[1]Mayo!L35+[1]Junio!L35</f>
        <v>4</v>
      </c>
    </row>
    <row r="36" spans="1:22">
      <c r="A36" s="34" t="s">
        <v>73</v>
      </c>
      <c r="B36" s="28">
        <f>[1]Abril!B36+[1]Mayo!B36+[1]Junio!B36</f>
        <v>80</v>
      </c>
      <c r="C36" s="28">
        <f>[1]Abril!C36+[1]Mayo!C36+[1]Junio!C36</f>
        <v>225</v>
      </c>
      <c r="D36" s="35">
        <f t="shared" si="0"/>
        <v>305</v>
      </c>
      <c r="E36" s="20"/>
      <c r="F36" s="45" t="s">
        <v>74</v>
      </c>
      <c r="G36" s="46"/>
      <c r="H36" s="46"/>
      <c r="I36" s="46"/>
      <c r="J36" s="46"/>
      <c r="K36" s="47"/>
      <c r="L36" s="48">
        <f>[1]Abril!L36+[1]Mayo!L36+[1]Junio!L36</f>
        <v>381</v>
      </c>
    </row>
    <row r="37" spans="1:22">
      <c r="A37" s="34" t="s">
        <v>75</v>
      </c>
      <c r="B37" s="28">
        <f>[1]Abril!B37+[1]Mayo!B37+[1]Junio!B37</f>
        <v>317</v>
      </c>
      <c r="C37" s="28">
        <f>[1]Abril!C37+[1]Mayo!C37+[1]Junio!C37</f>
        <v>265</v>
      </c>
      <c r="D37" s="35">
        <f t="shared" si="0"/>
        <v>582</v>
      </c>
      <c r="E37" s="20"/>
      <c r="F37" s="45" t="s">
        <v>76</v>
      </c>
      <c r="G37" s="46"/>
      <c r="H37" s="46"/>
      <c r="I37" s="46"/>
      <c r="J37" s="46"/>
      <c r="K37" s="47"/>
      <c r="L37" s="48">
        <f>[1]Abril!L37+[1]Mayo!L37+[1]Junio!L37</f>
        <v>502</v>
      </c>
    </row>
    <row r="38" spans="1:22">
      <c r="A38" s="34" t="s">
        <v>77</v>
      </c>
      <c r="B38" s="28">
        <f>[1]Abril!B38+[1]Mayo!B38+[1]Junio!B38</f>
        <v>379</v>
      </c>
      <c r="C38" s="28">
        <f>[1]Abril!C38+[1]Mayo!C38+[1]Junio!C38</f>
        <v>891</v>
      </c>
      <c r="D38" s="35">
        <f t="shared" si="0"/>
        <v>1270</v>
      </c>
      <c r="E38" s="20"/>
      <c r="F38" s="45" t="s">
        <v>78</v>
      </c>
      <c r="G38" s="46"/>
      <c r="H38" s="46"/>
      <c r="I38" s="46"/>
      <c r="J38" s="46"/>
      <c r="K38" s="47"/>
      <c r="L38" s="48">
        <f>[1]Abril!L38+[1]Mayo!L38+[1]Junio!L38</f>
        <v>1</v>
      </c>
    </row>
    <row r="39" spans="1:22">
      <c r="A39" s="34" t="s">
        <v>79</v>
      </c>
      <c r="B39" s="28">
        <f>[1]Abril!B39+[1]Mayo!B39+[1]Junio!B39</f>
        <v>246</v>
      </c>
      <c r="C39" s="28">
        <f>[1]Abril!C39+[1]Mayo!C39+[1]Junio!C39</f>
        <v>806</v>
      </c>
      <c r="D39" s="35">
        <f t="shared" si="0"/>
        <v>1052</v>
      </c>
      <c r="E39" s="20"/>
      <c r="F39" s="45" t="s">
        <v>80</v>
      </c>
      <c r="G39" s="46"/>
      <c r="H39" s="46"/>
      <c r="I39" s="46"/>
      <c r="J39" s="46"/>
      <c r="K39" s="47"/>
      <c r="L39" s="49">
        <f>[1]Abril!L39+[1]Mayo!L39+[1]Junio!L39</f>
        <v>3</v>
      </c>
    </row>
    <row r="40" spans="1:22" ht="15.75" thickBot="1">
      <c r="A40" s="34" t="s">
        <v>81</v>
      </c>
      <c r="B40" s="28">
        <f>[1]Abril!B40+[1]Mayo!B40+[1]Junio!B40</f>
        <v>718</v>
      </c>
      <c r="C40" s="28">
        <f>[1]Abril!C40+[1]Mayo!C40+[1]Junio!C40</f>
        <v>531</v>
      </c>
      <c r="D40" s="35">
        <f t="shared" si="0"/>
        <v>1249</v>
      </c>
      <c r="E40" s="20"/>
      <c r="F40" s="50" t="s">
        <v>82</v>
      </c>
      <c r="G40" s="51"/>
      <c r="H40" s="51"/>
      <c r="I40" s="51"/>
      <c r="J40" s="51"/>
      <c r="K40" s="52"/>
      <c r="L40" s="53">
        <f>[1]Abril!L40+[1]Mayo!L40+[1]Junio!L40</f>
        <v>1836</v>
      </c>
    </row>
    <row r="41" spans="1:22" ht="15.75" thickBot="1">
      <c r="A41" s="34" t="s">
        <v>83</v>
      </c>
      <c r="B41" s="28">
        <f>[1]Abril!B41+[1]Mayo!B41+[1]Junio!B41</f>
        <v>147</v>
      </c>
      <c r="C41" s="28">
        <f>[1]Abril!C41+[1]Mayo!C41+[1]Junio!C41</f>
        <v>576</v>
      </c>
      <c r="D41" s="35">
        <f t="shared" si="0"/>
        <v>723</v>
      </c>
      <c r="E41" s="20"/>
      <c r="F41" s="50" t="s">
        <v>84</v>
      </c>
      <c r="G41" s="51"/>
      <c r="H41" s="51"/>
      <c r="I41" s="51"/>
      <c r="J41" s="51"/>
      <c r="K41" s="52"/>
      <c r="L41" s="53">
        <f>[1]Abril!L41+[1]Mayo!L41+[1]Junio!L41</f>
        <v>0</v>
      </c>
    </row>
    <row r="42" spans="1:22" ht="15.75" thickBot="1">
      <c r="A42" s="34" t="s">
        <v>85</v>
      </c>
      <c r="B42" s="28">
        <f>[1]Abril!B42+[1]Mayo!B42+[1]Junio!B42</f>
        <v>276</v>
      </c>
      <c r="C42" s="28">
        <f>[1]Abril!C42+[1]Mayo!C42+[1]Junio!C42</f>
        <v>449</v>
      </c>
      <c r="D42" s="35">
        <f t="shared" si="0"/>
        <v>725</v>
      </c>
      <c r="E42" s="20"/>
      <c r="F42" s="50" t="s">
        <v>86</v>
      </c>
      <c r="G42" s="51"/>
      <c r="H42" s="51"/>
      <c r="I42" s="51"/>
      <c r="J42" s="51"/>
      <c r="K42" s="52"/>
      <c r="L42" s="53">
        <f>[1]Abril!L42+[1]Mayo!L42+[1]Junio!L42</f>
        <v>0</v>
      </c>
    </row>
    <row r="43" spans="1:22" ht="16.5" thickBot="1">
      <c r="A43" s="34" t="s">
        <v>87</v>
      </c>
      <c r="B43" s="28">
        <f>[1]Abril!B43+[1]Mayo!B43+[1]Junio!B43</f>
        <v>104</v>
      </c>
      <c r="C43" s="28">
        <f>[1]Abril!C43+[1]Mayo!C43+[1]Junio!C43</f>
        <v>55</v>
      </c>
      <c r="D43" s="35">
        <f t="shared" si="0"/>
        <v>159</v>
      </c>
      <c r="E43" s="54"/>
      <c r="F43" s="50" t="s">
        <v>88</v>
      </c>
      <c r="G43" s="51"/>
      <c r="H43" s="51"/>
      <c r="I43" s="51"/>
      <c r="J43" s="51"/>
      <c r="K43" s="52"/>
      <c r="L43" s="53">
        <f>[1]Abril!L43+[1]Mayo!L43+[1]Junio!L43</f>
        <v>675</v>
      </c>
    </row>
    <row r="44" spans="1:22" ht="15.75">
      <c r="A44" s="34" t="s">
        <v>89</v>
      </c>
      <c r="B44" s="28">
        <f>[1]Abril!B44+[1]Mayo!B44+[1]Junio!B44</f>
        <v>28</v>
      </c>
      <c r="C44" s="28">
        <f>[1]Abril!C44+[1]Mayo!C44+[1]Junio!C44</f>
        <v>10</v>
      </c>
      <c r="D44" s="35">
        <f t="shared" si="0"/>
        <v>38</v>
      </c>
      <c r="E44" s="54"/>
    </row>
    <row r="45" spans="1:22" ht="17.25" thickBot="1">
      <c r="A45" s="34" t="s">
        <v>90</v>
      </c>
      <c r="B45" s="28">
        <f>[1]Abril!B45+[1]Mayo!B45+[1]Junio!B45</f>
        <v>22</v>
      </c>
      <c r="C45" s="28">
        <f>[1]Abril!C45+[1]Mayo!C45+[1]Junio!C45</f>
        <v>235</v>
      </c>
      <c r="D45" s="35">
        <f t="shared" si="0"/>
        <v>257</v>
      </c>
      <c r="E45" s="55"/>
      <c r="F45" s="56" t="s">
        <v>91</v>
      </c>
      <c r="G45" s="56"/>
      <c r="H45" s="56"/>
      <c r="I45" s="56"/>
    </row>
    <row r="46" spans="1:22" ht="16.5">
      <c r="A46" s="34" t="s">
        <v>92</v>
      </c>
      <c r="B46" s="28">
        <f>[1]Abril!B46+[1]Mayo!B46+[1]Junio!B46</f>
        <v>31</v>
      </c>
      <c r="C46" s="28">
        <f>[1]Abril!C46+[1]Mayo!C46+[1]Junio!C46</f>
        <v>74</v>
      </c>
      <c r="D46" s="35">
        <f t="shared" si="0"/>
        <v>105</v>
      </c>
      <c r="E46" s="55" t="s">
        <v>93</v>
      </c>
      <c r="F46" s="57" t="s">
        <v>94</v>
      </c>
      <c r="G46" s="58"/>
      <c r="H46" s="58"/>
      <c r="I46" s="58"/>
      <c r="J46" s="58"/>
      <c r="K46" s="59"/>
      <c r="L46" s="60" t="s">
        <v>95</v>
      </c>
    </row>
    <row r="47" spans="1:22" ht="17.25" thickBot="1">
      <c r="A47" s="34" t="s">
        <v>96</v>
      </c>
      <c r="B47" s="28">
        <f>[1]Abril!B47+[1]Mayo!B47+[1]Junio!B47</f>
        <v>198</v>
      </c>
      <c r="C47" s="28">
        <f>[1]Abril!C47+[1]Mayo!C47+[1]Junio!C47</f>
        <v>102</v>
      </c>
      <c r="D47" s="35">
        <f t="shared" si="0"/>
        <v>300</v>
      </c>
      <c r="E47" s="20"/>
      <c r="F47" s="61" t="s">
        <v>97</v>
      </c>
      <c r="G47" s="62"/>
      <c r="H47" s="62"/>
      <c r="I47" s="62"/>
      <c r="J47" s="63"/>
      <c r="K47" s="64"/>
      <c r="L47" s="53">
        <f>[1]Abril!L47+[1]Mayo!L47+[1]Junio!L47</f>
        <v>0</v>
      </c>
      <c r="N47" s="179" t="s">
        <v>98</v>
      </c>
      <c r="O47" s="179"/>
      <c r="P47" s="179"/>
      <c r="Q47" s="179"/>
    </row>
    <row r="48" spans="1:22" ht="16.5">
      <c r="A48" s="34" t="s">
        <v>99</v>
      </c>
      <c r="B48" s="28">
        <f>[1]Abril!B48+[1]Mayo!B48+[1]Junio!B48</f>
        <v>77</v>
      </c>
      <c r="C48" s="28">
        <f>[1]Abril!C48+[1]Mayo!C48+[1]Junio!C48</f>
        <v>50</v>
      </c>
      <c r="D48" s="35">
        <f t="shared" si="0"/>
        <v>127</v>
      </c>
      <c r="E48" s="20"/>
      <c r="F48" s="61" t="s">
        <v>100</v>
      </c>
      <c r="G48" s="62"/>
      <c r="H48" s="62"/>
      <c r="I48" s="62"/>
      <c r="J48" s="63"/>
      <c r="K48" s="64"/>
      <c r="L48" s="65">
        <f>[1]Abril!L48+[1]Mayo!L48+[1]Junio!L48</f>
        <v>0</v>
      </c>
      <c r="N48" s="179"/>
      <c r="O48" s="179"/>
      <c r="P48" s="179"/>
      <c r="Q48" s="179"/>
    </row>
    <row r="49" spans="1:17" ht="16.5">
      <c r="A49" s="34" t="s">
        <v>101</v>
      </c>
      <c r="B49" s="28">
        <f>[1]Abril!B49+[1]Mayo!B49+[1]Junio!B49</f>
        <v>642</v>
      </c>
      <c r="C49" s="28">
        <f>[1]Abril!C49+[1]Mayo!C49+[1]Junio!C49</f>
        <v>789</v>
      </c>
      <c r="D49" s="35">
        <f t="shared" si="0"/>
        <v>1431</v>
      </c>
      <c r="E49" s="20"/>
      <c r="F49" s="61" t="s">
        <v>102</v>
      </c>
      <c r="G49" s="62"/>
      <c r="H49" s="62"/>
      <c r="I49" s="62"/>
      <c r="J49" s="63"/>
      <c r="K49" s="64"/>
      <c r="L49" s="65">
        <f>[1]Abril!L49+[1]Mayo!L49+[1]Junio!L49</f>
        <v>286</v>
      </c>
      <c r="N49" s="179"/>
      <c r="O49" s="179"/>
      <c r="P49" s="179"/>
      <c r="Q49" s="179"/>
    </row>
    <row r="50" spans="1:17" ht="17.25" thickBot="1">
      <c r="A50" s="66" t="s">
        <v>103</v>
      </c>
      <c r="B50" s="28">
        <f>[1]Abril!B50+[1]Mayo!B50+[1]Junio!B50</f>
        <v>237</v>
      </c>
      <c r="C50" s="28">
        <f>[1]Abril!C50+[1]Mayo!C50+[1]Junio!C50</f>
        <v>796</v>
      </c>
      <c r="D50" s="67">
        <f t="shared" si="0"/>
        <v>1033</v>
      </c>
      <c r="E50" s="20"/>
      <c r="F50" s="61" t="s">
        <v>104</v>
      </c>
      <c r="G50" s="62"/>
      <c r="H50" s="62"/>
      <c r="I50" s="62"/>
      <c r="J50" s="63"/>
      <c r="K50" s="64"/>
      <c r="L50" s="65">
        <f>[1]Abril!L50+[1]Mayo!L50+[1]Junio!L50</f>
        <v>5</v>
      </c>
    </row>
    <row r="51" spans="1:17" ht="17.25" thickBot="1">
      <c r="A51" s="68" t="s">
        <v>105</v>
      </c>
      <c r="B51" s="69">
        <f>SUM(B13:B50)</f>
        <v>7010</v>
      </c>
      <c r="C51" s="69">
        <f>SUM(C13:C50)</f>
        <v>21758</v>
      </c>
      <c r="D51" s="70">
        <f t="shared" si="0"/>
        <v>28768</v>
      </c>
      <c r="E51" s="20"/>
      <c r="F51" s="61" t="s">
        <v>106</v>
      </c>
      <c r="G51" s="62"/>
      <c r="H51" s="62"/>
      <c r="I51" s="62"/>
      <c r="J51" s="63"/>
      <c r="K51" s="64"/>
      <c r="L51" s="65">
        <f>[1]Abril!L51+[1]Mayo!L51+[1]Junio!L51</f>
        <v>10</v>
      </c>
    </row>
    <row r="52" spans="1:17" ht="17.25" thickBot="1">
      <c r="A52" s="71" t="s">
        <v>107</v>
      </c>
      <c r="B52" s="203" t="s">
        <v>108</v>
      </c>
      <c r="C52" s="204"/>
      <c r="D52" s="28">
        <f>[1]Abril!D52+[1]Mayo!D52+[1]Junio!D52</f>
        <v>19248</v>
      </c>
      <c r="E52" s="20"/>
      <c r="F52" s="61" t="s">
        <v>109</v>
      </c>
      <c r="G52" s="62"/>
      <c r="H52" s="62"/>
      <c r="I52" s="62"/>
      <c r="J52" s="63"/>
      <c r="K52" s="64"/>
      <c r="L52" s="65">
        <f>[1]Abril!L52+[1]Mayo!L52+[1]Junio!L52</f>
        <v>2787</v>
      </c>
    </row>
    <row r="53" spans="1:17" ht="16.5">
      <c r="A53" s="72" t="s">
        <v>110</v>
      </c>
      <c r="B53" s="73"/>
      <c r="C53" s="74"/>
      <c r="D53" s="207">
        <f>SUM(D52+D51)</f>
        <v>48016</v>
      </c>
      <c r="E53" s="20"/>
      <c r="F53" s="61" t="s">
        <v>111</v>
      </c>
      <c r="G53" s="62"/>
      <c r="H53" s="62"/>
      <c r="I53" s="62"/>
      <c r="J53" s="63"/>
      <c r="K53" s="64"/>
      <c r="L53" s="65">
        <f>[1]Abril!L53+[1]Mayo!L53+[1]Junio!L53</f>
        <v>22</v>
      </c>
    </row>
    <row r="54" spans="1:17" ht="17.25" thickBot="1">
      <c r="A54" s="75" t="s">
        <v>112</v>
      </c>
      <c r="B54" s="76"/>
      <c r="C54" s="77" t="s">
        <v>113</v>
      </c>
      <c r="D54" s="208"/>
      <c r="E54" s="20"/>
      <c r="F54" s="61" t="s">
        <v>114</v>
      </c>
      <c r="G54" s="62"/>
      <c r="H54" s="62"/>
      <c r="I54" s="62"/>
      <c r="J54" s="63"/>
      <c r="K54" s="64"/>
      <c r="L54" s="65">
        <f>[1]Abril!L54+[1]Mayo!L54+[1]Junio!L54</f>
        <v>4</v>
      </c>
    </row>
    <row r="55" spans="1:17" ht="16.5">
      <c r="A55" s="17"/>
      <c r="B55" s="17"/>
      <c r="C55" s="17"/>
      <c r="D55" s="17"/>
      <c r="E55" s="20"/>
      <c r="F55" s="61" t="s">
        <v>115</v>
      </c>
      <c r="G55" s="62"/>
      <c r="H55" s="62"/>
      <c r="I55" s="62"/>
      <c r="J55" s="63"/>
      <c r="K55" s="64"/>
      <c r="L55" s="65">
        <f>[1]Abril!L55+[1]Mayo!L55+[1]Junio!L55</f>
        <v>0</v>
      </c>
    </row>
    <row r="56" spans="1:17" ht="16.5">
      <c r="A56" s="17"/>
      <c r="B56" s="17"/>
      <c r="C56" s="17"/>
      <c r="D56" s="17"/>
      <c r="E56" s="20"/>
      <c r="F56" s="61" t="s">
        <v>116</v>
      </c>
      <c r="G56" s="62"/>
      <c r="H56" s="62"/>
      <c r="I56" s="62"/>
      <c r="J56" s="78"/>
      <c r="K56" s="79"/>
      <c r="L56" s="65">
        <f>[1]Abril!L56+[1]Mayo!L56+[1]Junio!L56</f>
        <v>0</v>
      </c>
    </row>
    <row r="57" spans="1:17" ht="17.25" thickBot="1">
      <c r="A57" s="17"/>
      <c r="B57" s="17"/>
      <c r="D57" s="17"/>
      <c r="E57" s="20"/>
      <c r="F57" s="80" t="s">
        <v>117</v>
      </c>
      <c r="G57" s="81"/>
      <c r="H57" s="81"/>
      <c r="I57" s="81"/>
      <c r="J57" s="82"/>
      <c r="K57" s="83"/>
      <c r="L57" s="65">
        <f>[1]Abril!L57+[1]Mayo!L57+[1]Junio!L57</f>
        <v>6</v>
      </c>
    </row>
    <row r="58" spans="1:17" ht="16.5">
      <c r="B58" s="84" t="s">
        <v>118</v>
      </c>
      <c r="E58" s="85"/>
      <c r="F58" s="85"/>
      <c r="G58" s="85"/>
      <c r="H58" s="85"/>
      <c r="I58" s="85"/>
      <c r="J58" s="86"/>
      <c r="K58" s="87"/>
      <c r="L58" s="87"/>
    </row>
    <row r="59" spans="1:17" ht="16.5">
      <c r="A59" s="88"/>
      <c r="B59" s="89"/>
      <c r="C59" s="88"/>
      <c r="D59" s="88"/>
      <c r="E59" s="90"/>
      <c r="F59" s="90"/>
      <c r="G59" s="90"/>
      <c r="H59" s="90"/>
      <c r="I59" s="90"/>
      <c r="J59" s="91"/>
      <c r="K59" s="92"/>
      <c r="L59" s="92"/>
    </row>
    <row r="60" spans="1:17" ht="15.75">
      <c r="N60" s="93"/>
      <c r="O60" s="93"/>
    </row>
    <row r="61" spans="1:17">
      <c r="A61" s="209" t="s">
        <v>119</v>
      </c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</row>
    <row r="62" spans="1:17" ht="15.75" thickBot="1"/>
    <row r="63" spans="1:17" ht="16.5" thickBot="1">
      <c r="A63" s="210" t="s">
        <v>120</v>
      </c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2"/>
      <c r="M63" s="93"/>
      <c r="O63" s="94"/>
      <c r="P63" s="94"/>
    </row>
    <row r="64" spans="1:17" ht="15.75" thickBot="1">
      <c r="A64" s="213" t="s">
        <v>15</v>
      </c>
      <c r="B64" s="215" t="s">
        <v>121</v>
      </c>
      <c r="C64" s="95"/>
      <c r="D64" s="217" t="s">
        <v>122</v>
      </c>
      <c r="E64" s="217"/>
      <c r="F64" s="218"/>
      <c r="G64" s="219" t="s">
        <v>123</v>
      </c>
      <c r="H64" s="221" t="s">
        <v>124</v>
      </c>
      <c r="I64" s="223" t="s">
        <v>125</v>
      </c>
      <c r="J64" s="223" t="s">
        <v>126</v>
      </c>
      <c r="K64" s="223" t="s">
        <v>127</v>
      </c>
      <c r="L64" s="228" t="s">
        <v>128</v>
      </c>
    </row>
    <row r="65" spans="1:20" ht="25.5" thickBot="1">
      <c r="A65" s="214"/>
      <c r="B65" s="216"/>
      <c r="C65" s="96" t="s">
        <v>129</v>
      </c>
      <c r="D65" s="97" t="s">
        <v>130</v>
      </c>
      <c r="E65" s="97" t="s">
        <v>131</v>
      </c>
      <c r="F65" s="98" t="s">
        <v>132</v>
      </c>
      <c r="G65" s="220"/>
      <c r="H65" s="222"/>
      <c r="I65" s="224"/>
      <c r="J65" s="224"/>
      <c r="K65" s="224"/>
      <c r="L65" s="229"/>
      <c r="N65" t="s">
        <v>133</v>
      </c>
      <c r="S65" t="s">
        <v>134</v>
      </c>
      <c r="T65">
        <f>COUNTIF(T66:T77,"&gt;0")</f>
        <v>3</v>
      </c>
    </row>
    <row r="66" spans="1:20" ht="15.75" thickBot="1">
      <c r="A66" s="99" t="s">
        <v>135</v>
      </c>
      <c r="B66" s="100">
        <f>[1]Abril!B66+[1]Mayo!B66+[1]Junio!B66</f>
        <v>0</v>
      </c>
      <c r="C66" s="101">
        <f>[1]Abril!C66+[1]Mayo!C66+[1]Junio!C66</f>
        <v>0</v>
      </c>
      <c r="D66" s="102">
        <f>[1]Abril!D66+[1]Mayo!D66+[1]Junio!D66</f>
        <v>0</v>
      </c>
      <c r="E66" s="103">
        <f>[1]Abril!E66+[1]Mayo!E66+[1]Junio!E66</f>
        <v>0</v>
      </c>
      <c r="F66" s="104">
        <f>E66+D66+C66</f>
        <v>0</v>
      </c>
      <c r="G66" s="105">
        <f>[1]Abril!G66+[1]Mayo!G66+[1]Junio!G66</f>
        <v>0</v>
      </c>
      <c r="H66" s="106">
        <f>IFERROR(([1]Abril!H66+[1]Mayo!H66+[1]Junio!H66) / $T$65,0)</f>
        <v>0</v>
      </c>
      <c r="I66" s="107">
        <f>SUM(H66*$N$66)</f>
        <v>0</v>
      </c>
      <c r="J66" s="108">
        <f>IFERROR(SUM(G66/(I66))*100,0)</f>
        <v>0</v>
      </c>
      <c r="K66" s="109">
        <f>IFERROR(SUM(G66/F66),0)</f>
        <v>0</v>
      </c>
      <c r="L66" s="110">
        <f>IFERROR(([1]Abril!L66+[1]Mayo!L66+[1]Junio!L66) / $T$65,0)</f>
        <v>0</v>
      </c>
      <c r="N66">
        <f>SUM(T66:T77)</f>
        <v>91</v>
      </c>
      <c r="S66" s="111"/>
      <c r="T66" s="111"/>
    </row>
    <row r="67" spans="1:20">
      <c r="A67" s="99" t="s">
        <v>136</v>
      </c>
      <c r="B67" s="112">
        <f>[1]Abril!B67+[1]Mayo!B67+[1]Junio!B67</f>
        <v>357</v>
      </c>
      <c r="C67" s="101">
        <f>[1]Abril!C67+[1]Mayo!C67+[1]Junio!C67</f>
        <v>317</v>
      </c>
      <c r="D67" s="102">
        <f>[1]Abril!D67+[1]Mayo!D67+[1]Junio!D67</f>
        <v>0</v>
      </c>
      <c r="E67" s="103">
        <f>[1]Abril!E67+[1]Mayo!E67+[1]Junio!E67</f>
        <v>0</v>
      </c>
      <c r="F67" s="113">
        <f t="shared" ref="F67:F85" si="2">E67+D67+C67</f>
        <v>317</v>
      </c>
      <c r="G67" s="105">
        <f>[1]Abril!G67+[1]Mayo!G67+[1]Junio!G67</f>
        <v>1058</v>
      </c>
      <c r="H67" s="106">
        <f>IFERROR(([1]Abril!H67+[1]Mayo!H67+[1]Junio!H67) / $T$65,0)</f>
        <v>14</v>
      </c>
      <c r="I67" s="107">
        <f t="shared" ref="I67:I85" si="3">SUM(H67*$N$66)</f>
        <v>1274</v>
      </c>
      <c r="J67" s="108">
        <f t="shared" ref="J67:J85" si="4">IFERROR(SUM(G67/(I67))*100,0)</f>
        <v>83.045525902668757</v>
      </c>
      <c r="K67" s="109">
        <f t="shared" ref="K67:K86" si="5">IFERROR(SUM(G67/F67),0)</f>
        <v>3.3375394321766563</v>
      </c>
      <c r="L67" s="110">
        <f>IFERROR(([1]Abril!L67+[1]Mayo!L67+[1]Junio!L67) / $T$65,0)</f>
        <v>13.333333333333334</v>
      </c>
      <c r="N67" s="230" t="s">
        <v>197</v>
      </c>
      <c r="O67" s="231"/>
      <c r="P67" s="232"/>
      <c r="Q67" s="239" t="s">
        <v>198</v>
      </c>
      <c r="R67" s="240"/>
      <c r="S67" s="241"/>
      <c r="T67" s="111"/>
    </row>
    <row r="68" spans="1:20">
      <c r="A68" s="114" t="s">
        <v>137</v>
      </c>
      <c r="B68" s="112">
        <f>[1]Abril!B68+[1]Mayo!B68+[1]Junio!B68</f>
        <v>346</v>
      </c>
      <c r="C68" s="101">
        <f>[1]Abril!C68+[1]Mayo!C68+[1]Junio!C68</f>
        <v>320</v>
      </c>
      <c r="D68" s="102">
        <f>[1]Abril!D68+[1]Mayo!D68+[1]Junio!D68</f>
        <v>0</v>
      </c>
      <c r="E68" s="103">
        <f>[1]Abril!E68+[1]Mayo!E68+[1]Junio!E68</f>
        <v>0</v>
      </c>
      <c r="F68" s="113">
        <f t="shared" si="2"/>
        <v>320</v>
      </c>
      <c r="G68" s="105">
        <f>[1]Abril!G68+[1]Mayo!G68+[1]Junio!G68</f>
        <v>742</v>
      </c>
      <c r="H68" s="106">
        <f>IFERROR(([1]Abril!H68+[1]Mayo!H68+[1]Junio!H68) / $T$65,0)</f>
        <v>14</v>
      </c>
      <c r="I68" s="107">
        <f t="shared" si="3"/>
        <v>1274</v>
      </c>
      <c r="J68" s="108">
        <f t="shared" si="4"/>
        <v>58.241758241758248</v>
      </c>
      <c r="K68" s="109">
        <f t="shared" si="5"/>
        <v>2.3187500000000001</v>
      </c>
      <c r="L68" s="110">
        <f>IFERROR(([1]Abril!L68+[1]Mayo!L68+[1]Junio!L68) / $T$65,0)</f>
        <v>8.6666666666666661</v>
      </c>
      <c r="N68" s="233"/>
      <c r="O68" s="234"/>
      <c r="P68" s="235"/>
      <c r="Q68" s="242"/>
      <c r="R68" s="243"/>
      <c r="S68" s="244"/>
      <c r="T68" s="111"/>
    </row>
    <row r="69" spans="1:20">
      <c r="A69" s="99" t="s">
        <v>138</v>
      </c>
      <c r="B69" s="112">
        <f>[1]Abril!B69+[1]Mayo!B69+[1]Junio!B69</f>
        <v>293</v>
      </c>
      <c r="C69" s="101">
        <f>[1]Abril!C69+[1]Mayo!C69+[1]Junio!C69</f>
        <v>274</v>
      </c>
      <c r="D69" s="102">
        <f>[1]Abril!D69+[1]Mayo!D69+[1]Junio!D69</f>
        <v>0</v>
      </c>
      <c r="E69" s="103">
        <f>[1]Abril!E69+[1]Mayo!E69+[1]Junio!E69</f>
        <v>0</v>
      </c>
      <c r="F69" s="113">
        <f t="shared" si="2"/>
        <v>274</v>
      </c>
      <c r="G69" s="105">
        <f>[1]Abril!G69+[1]Mayo!G69+[1]Junio!G69</f>
        <v>605</v>
      </c>
      <c r="H69" s="106">
        <f>IFERROR(([1]Abril!H69+[1]Mayo!H69+[1]Junio!H69) / $T$65,0)</f>
        <v>12.333333333333334</v>
      </c>
      <c r="I69" s="107">
        <f t="shared" si="3"/>
        <v>1122.3333333333335</v>
      </c>
      <c r="J69" s="108">
        <f t="shared" si="4"/>
        <v>53.905553905553894</v>
      </c>
      <c r="K69" s="109">
        <f t="shared" si="5"/>
        <v>2.2080291970802919</v>
      </c>
      <c r="L69" s="110">
        <f>IFERROR(([1]Abril!L69+[1]Mayo!L69+[1]Junio!L69) / $T$65,0)</f>
        <v>6.333333333333333</v>
      </c>
      <c r="N69" s="233"/>
      <c r="O69" s="234"/>
      <c r="P69" s="235"/>
      <c r="Q69" s="242"/>
      <c r="R69" s="243"/>
      <c r="S69" s="244"/>
      <c r="T69" s="111">
        <f>[1]Abril!$N$66</f>
        <v>30</v>
      </c>
    </row>
    <row r="70" spans="1:20" ht="15.75" thickBot="1">
      <c r="A70" s="99" t="s">
        <v>139</v>
      </c>
      <c r="B70" s="112">
        <f>[1]Abril!B70+[1]Mayo!B70+[1]Junio!B70</f>
        <v>443</v>
      </c>
      <c r="C70" s="101">
        <f>[1]Abril!C70+[1]Mayo!C70+[1]Junio!C70</f>
        <v>332</v>
      </c>
      <c r="D70" s="102">
        <f>[1]Abril!D70+[1]Mayo!D70+[1]Junio!D70</f>
        <v>4</v>
      </c>
      <c r="E70" s="103">
        <f>[1]Abril!E70+[1]Mayo!E70+[1]Junio!E70</f>
        <v>46</v>
      </c>
      <c r="F70" s="113">
        <f t="shared" si="2"/>
        <v>382</v>
      </c>
      <c r="G70" s="105">
        <f>[1]Abril!G70+[1]Mayo!G70+[1]Junio!G70</f>
        <v>1753</v>
      </c>
      <c r="H70" s="106">
        <f>IFERROR(([1]Abril!H70+[1]Mayo!H70+[1]Junio!H70) / $T$65,0)</f>
        <v>19.333333333333332</v>
      </c>
      <c r="I70" s="107">
        <f t="shared" si="3"/>
        <v>1759.3333333333333</v>
      </c>
      <c r="J70" s="108">
        <f t="shared" si="4"/>
        <v>99.640015157256542</v>
      </c>
      <c r="K70" s="109">
        <f t="shared" si="5"/>
        <v>4.5890052356020945</v>
      </c>
      <c r="L70" s="110">
        <f>IFERROR(([1]Abril!L70+[1]Mayo!L70+[1]Junio!L70) / $T$65,0)</f>
        <v>20.333333333333332</v>
      </c>
      <c r="N70" s="236"/>
      <c r="O70" s="237"/>
      <c r="P70" s="238"/>
      <c r="Q70" s="245"/>
      <c r="R70" s="246"/>
      <c r="S70" s="247"/>
      <c r="T70" s="111">
        <f>[1]Mayo!$N$66</f>
        <v>31</v>
      </c>
    </row>
    <row r="71" spans="1:20" ht="15.75" thickBot="1">
      <c r="A71" s="99" t="s">
        <v>140</v>
      </c>
      <c r="B71" s="112">
        <f>[1]Abril!B71+[1]Mayo!B71+[1]Junio!B71</f>
        <v>10</v>
      </c>
      <c r="C71" s="101">
        <f>[1]Abril!C71+[1]Mayo!C71+[1]Junio!C71</f>
        <v>10</v>
      </c>
      <c r="D71" s="102">
        <f>[1]Abril!D71+[1]Mayo!D71+[1]Junio!D71</f>
        <v>0</v>
      </c>
      <c r="E71" s="103">
        <f>[1]Abril!E71+[1]Mayo!E71+[1]Junio!E71</f>
        <v>0</v>
      </c>
      <c r="F71" s="113">
        <f t="shared" si="2"/>
        <v>10</v>
      </c>
      <c r="G71" s="105">
        <f>[1]Abril!G71+[1]Mayo!G71+[1]Junio!G71</f>
        <v>121</v>
      </c>
      <c r="H71" s="106">
        <f>IFERROR(([1]Abril!H71+[1]Mayo!H71+[1]Junio!H71) / $T$65,0)</f>
        <v>0.66666666666666663</v>
      </c>
      <c r="I71" s="107">
        <f t="shared" si="3"/>
        <v>60.666666666666664</v>
      </c>
      <c r="J71" s="108">
        <f t="shared" si="4"/>
        <v>199.45054945054946</v>
      </c>
      <c r="K71" s="109">
        <f t="shared" si="5"/>
        <v>12.1</v>
      </c>
      <c r="L71" s="110">
        <f>IFERROR(([1]Abril!L71+[1]Mayo!L71+[1]Junio!L71) / $T$65,0)</f>
        <v>0</v>
      </c>
      <c r="O71" s="115"/>
      <c r="T71" s="111">
        <f>[1]Junio!$N$66</f>
        <v>30</v>
      </c>
    </row>
    <row r="72" spans="1:20">
      <c r="A72" s="99" t="s">
        <v>141</v>
      </c>
      <c r="B72" s="112">
        <f>[1]Abril!B72+[1]Mayo!B72+[1]Junio!B72</f>
        <v>0</v>
      </c>
      <c r="C72" s="101">
        <f>[1]Abril!C72+[1]Mayo!C72+[1]Junio!C72</f>
        <v>0</v>
      </c>
      <c r="D72" s="102">
        <f>[1]Abril!D72+[1]Mayo!D72+[1]Junio!D72</f>
        <v>0</v>
      </c>
      <c r="E72" s="103">
        <f>[1]Abril!E72+[1]Mayo!E72+[1]Junio!E72</f>
        <v>0</v>
      </c>
      <c r="F72" s="113">
        <f t="shared" si="2"/>
        <v>0</v>
      </c>
      <c r="G72" s="105">
        <f>[1]Abril!G72+[1]Mayo!G72+[1]Junio!G72</f>
        <v>0</v>
      </c>
      <c r="H72" s="106">
        <f>IFERROR(([1]Abril!H72+[1]Mayo!H72+[1]Junio!H72) / $T$65,0)</f>
        <v>0</v>
      </c>
      <c r="I72" s="107">
        <f t="shared" si="3"/>
        <v>0</v>
      </c>
      <c r="J72" s="108">
        <f t="shared" si="4"/>
        <v>0</v>
      </c>
      <c r="K72" s="109">
        <f t="shared" si="5"/>
        <v>0</v>
      </c>
      <c r="L72" s="110">
        <f>IFERROR(([1]Abril!L72+[1]Mayo!L72+[1]Junio!L72) / $T$65,0)</f>
        <v>0</v>
      </c>
      <c r="N72" s="239" t="s">
        <v>199</v>
      </c>
      <c r="O72" s="240"/>
      <c r="P72" s="241"/>
      <c r="Q72" s="248" t="s">
        <v>142</v>
      </c>
      <c r="R72" s="249"/>
      <c r="S72" s="250"/>
      <c r="T72" s="111"/>
    </row>
    <row r="73" spans="1:20">
      <c r="A73" s="99" t="s">
        <v>143</v>
      </c>
      <c r="B73" s="112">
        <f>[1]Abril!B73+[1]Mayo!B73+[1]Junio!B73</f>
        <v>0</v>
      </c>
      <c r="C73" s="101">
        <f>[1]Abril!C73+[1]Mayo!C73+[1]Junio!C73</f>
        <v>0</v>
      </c>
      <c r="D73" s="102">
        <f>[1]Abril!D73+[1]Mayo!D73+[1]Junio!D73</f>
        <v>0</v>
      </c>
      <c r="E73" s="103">
        <f>[1]Abril!E73+[1]Mayo!E73+[1]Junio!E73</f>
        <v>0</v>
      </c>
      <c r="F73" s="113">
        <f t="shared" si="2"/>
        <v>0</v>
      </c>
      <c r="G73" s="105">
        <f>[1]Abril!G73+[1]Mayo!G73+[1]Junio!G73</f>
        <v>0</v>
      </c>
      <c r="H73" s="106">
        <f>IFERROR(([1]Abril!H73+[1]Mayo!H73+[1]Junio!H73) / $T$65,0)</f>
        <v>0</v>
      </c>
      <c r="I73" s="107">
        <f t="shared" si="3"/>
        <v>0</v>
      </c>
      <c r="J73" s="108">
        <f t="shared" si="4"/>
        <v>0</v>
      </c>
      <c r="K73" s="109">
        <f t="shared" si="5"/>
        <v>0</v>
      </c>
      <c r="L73" s="110">
        <f>IFERROR(([1]Abril!L73+[1]Mayo!L73+[1]Junio!L73) / $T$65,0)</f>
        <v>0</v>
      </c>
      <c r="N73" s="242"/>
      <c r="O73" s="243"/>
      <c r="P73" s="244"/>
      <c r="Q73" s="251"/>
      <c r="R73" s="252"/>
      <c r="S73" s="253"/>
    </row>
    <row r="74" spans="1:20" ht="15.75" thickBot="1">
      <c r="A74" s="99" t="s">
        <v>144</v>
      </c>
      <c r="B74" s="112">
        <f>[1]Abril!B74+[1]Mayo!B74+[1]Junio!B74</f>
        <v>0</v>
      </c>
      <c r="C74" s="101">
        <f>[1]Abril!C74+[1]Mayo!C74+[1]Junio!C74</f>
        <v>0</v>
      </c>
      <c r="D74" s="102">
        <f>[1]Abril!D74+[1]Mayo!D74+[1]Junio!D74</f>
        <v>0</v>
      </c>
      <c r="E74" s="103">
        <f>[1]Abril!E74+[1]Mayo!E74+[1]Junio!E74</f>
        <v>0</v>
      </c>
      <c r="F74" s="113">
        <f t="shared" si="2"/>
        <v>0</v>
      </c>
      <c r="G74" s="105">
        <f>[1]Abril!G74+[1]Mayo!G74+[1]Junio!G74</f>
        <v>0</v>
      </c>
      <c r="H74" s="106">
        <f>IFERROR(([1]Abril!H74+[1]Mayo!H74+[1]Junio!H74) / $T$65,0)</f>
        <v>0</v>
      </c>
      <c r="I74" s="107">
        <f t="shared" si="3"/>
        <v>0</v>
      </c>
      <c r="J74" s="108">
        <f t="shared" si="4"/>
        <v>0</v>
      </c>
      <c r="K74" s="109">
        <f t="shared" si="5"/>
        <v>0</v>
      </c>
      <c r="L74" s="110">
        <f>IFERROR(([1]Abril!L74+[1]Mayo!L74+[1]Junio!L74) / $T$65,0)</f>
        <v>0</v>
      </c>
      <c r="N74" s="245"/>
      <c r="O74" s="246"/>
      <c r="P74" s="247"/>
      <c r="Q74" s="254"/>
      <c r="R74" s="255"/>
      <c r="S74" s="256"/>
    </row>
    <row r="75" spans="1:20">
      <c r="A75" s="99" t="s">
        <v>145</v>
      </c>
      <c r="B75" s="112">
        <f>[1]Abril!B75+[1]Mayo!B75+[1]Junio!B75</f>
        <v>0</v>
      </c>
      <c r="C75" s="101">
        <f>[1]Abril!C75+[1]Mayo!C75+[1]Junio!C75</f>
        <v>0</v>
      </c>
      <c r="D75" s="102">
        <f>[1]Abril!D75+[1]Mayo!D75+[1]Junio!D75</f>
        <v>0</v>
      </c>
      <c r="E75" s="103">
        <f>[1]Abril!E75+[1]Mayo!E75+[1]Junio!E75</f>
        <v>0</v>
      </c>
      <c r="F75" s="113">
        <f t="shared" si="2"/>
        <v>0</v>
      </c>
      <c r="G75" s="105">
        <f>[1]Abril!G75+[1]Mayo!G75+[1]Junio!G75</f>
        <v>52</v>
      </c>
      <c r="H75" s="106">
        <f>IFERROR(([1]Abril!H75+[1]Mayo!H75+[1]Junio!H75) / $T$65,0)</f>
        <v>0</v>
      </c>
      <c r="I75" s="107">
        <f t="shared" si="3"/>
        <v>0</v>
      </c>
      <c r="J75" s="108">
        <f t="shared" si="4"/>
        <v>0</v>
      </c>
      <c r="K75" s="109">
        <f t="shared" si="5"/>
        <v>0</v>
      </c>
      <c r="L75" s="110">
        <f>IFERROR(([1]Abril!L75+[1]Mayo!L75+[1]Junio!L75) / $T$65,0)</f>
        <v>0</v>
      </c>
      <c r="N75" s="233" t="s">
        <v>200</v>
      </c>
      <c r="O75" s="234"/>
      <c r="P75" s="235"/>
    </row>
    <row r="76" spans="1:20">
      <c r="A76" s="99" t="s">
        <v>146</v>
      </c>
      <c r="B76" s="112">
        <f>[1]Abril!B76+[1]Mayo!B76+[1]Junio!B76</f>
        <v>393</v>
      </c>
      <c r="C76" s="101">
        <f>[1]Abril!C76+[1]Mayo!C76+[1]Junio!C76</f>
        <v>346</v>
      </c>
      <c r="D76" s="102">
        <f>[1]Abril!D76+[1]Mayo!D76+[1]Junio!D76</f>
        <v>1</v>
      </c>
      <c r="E76" s="103">
        <f>[1]Abril!E76+[1]Mayo!E76+[1]Junio!E76</f>
        <v>4</v>
      </c>
      <c r="F76" s="113">
        <f t="shared" si="2"/>
        <v>351</v>
      </c>
      <c r="G76" s="105">
        <f>[1]Abril!G76+[1]Mayo!G76+[1]Junio!G76</f>
        <v>1049</v>
      </c>
      <c r="H76" s="106">
        <f>IFERROR(([1]Abril!H76+[1]Mayo!H76+[1]Junio!H76) / $T$65,0)</f>
        <v>15</v>
      </c>
      <c r="I76" s="107">
        <f t="shared" si="3"/>
        <v>1365</v>
      </c>
      <c r="J76" s="108">
        <f t="shared" si="4"/>
        <v>76.849816849816861</v>
      </c>
      <c r="K76" s="109">
        <f t="shared" si="5"/>
        <v>2.9886039886039888</v>
      </c>
      <c r="L76" s="110">
        <f>IFERROR(([1]Abril!L76+[1]Mayo!L76+[1]Junio!L76) / $T$65,0)</f>
        <v>14</v>
      </c>
      <c r="N76" s="233"/>
      <c r="O76" s="234"/>
      <c r="P76" s="235"/>
    </row>
    <row r="77" spans="1:20">
      <c r="A77" s="114" t="s">
        <v>147</v>
      </c>
      <c r="B77" s="112">
        <f>[1]Abril!B77+[1]Mayo!B77+[1]Junio!B77</f>
        <v>8</v>
      </c>
      <c r="C77" s="101">
        <f>[1]Abril!C77+[1]Mayo!C77+[1]Junio!C77</f>
        <v>7</v>
      </c>
      <c r="D77" s="102">
        <f>[1]Abril!D77+[1]Mayo!D77+[1]Junio!D77</f>
        <v>0</v>
      </c>
      <c r="E77" s="103">
        <f>[1]Abril!E77+[1]Mayo!E77+[1]Junio!E77</f>
        <v>0</v>
      </c>
      <c r="F77" s="113">
        <f t="shared" si="2"/>
        <v>7</v>
      </c>
      <c r="G77" s="105">
        <f>[1]Abril!G77+[1]Mayo!G77+[1]Junio!G77</f>
        <v>23</v>
      </c>
      <c r="H77" s="106">
        <f>IFERROR(([1]Abril!H77+[1]Mayo!H77+[1]Junio!H77) / $T$65,0)</f>
        <v>0</v>
      </c>
      <c r="I77" s="107">
        <f t="shared" si="3"/>
        <v>0</v>
      </c>
      <c r="J77" s="108">
        <f t="shared" si="4"/>
        <v>0</v>
      </c>
      <c r="K77" s="109">
        <f t="shared" si="5"/>
        <v>3.2857142857142856</v>
      </c>
      <c r="L77" s="110">
        <f>IFERROR(([1]Abril!L77+[1]Mayo!L77+[1]Junio!L77) / $T$65,0)</f>
        <v>0.33333333333333331</v>
      </c>
      <c r="N77" s="233"/>
      <c r="O77" s="234"/>
      <c r="P77" s="235"/>
    </row>
    <row r="78" spans="1:20" ht="15.75" thickBot="1">
      <c r="A78" s="99" t="s">
        <v>148</v>
      </c>
      <c r="B78" s="112">
        <f>[1]Abril!B78+[1]Mayo!B78+[1]Junio!B78</f>
        <v>26</v>
      </c>
      <c r="C78" s="101">
        <f>[1]Abril!C78+[1]Mayo!C78+[1]Junio!C78</f>
        <v>22</v>
      </c>
      <c r="D78" s="102">
        <f>[1]Abril!D78+[1]Mayo!D78+[1]Junio!D78</f>
        <v>0</v>
      </c>
      <c r="E78" s="103">
        <f>[1]Abril!E78+[1]Mayo!E78+[1]Junio!E78</f>
        <v>0</v>
      </c>
      <c r="F78" s="113">
        <f t="shared" si="2"/>
        <v>22</v>
      </c>
      <c r="G78" s="105">
        <f>[1]Abril!G78+[1]Mayo!G78+[1]Junio!G78</f>
        <v>87</v>
      </c>
      <c r="H78" s="106">
        <f>IFERROR(([1]Abril!H78+[1]Mayo!H78+[1]Junio!H78) / $T$65,0)</f>
        <v>3</v>
      </c>
      <c r="I78" s="107">
        <f t="shared" si="3"/>
        <v>273</v>
      </c>
      <c r="J78" s="108">
        <f t="shared" si="4"/>
        <v>31.868131868131865</v>
      </c>
      <c r="K78" s="109">
        <f t="shared" si="5"/>
        <v>3.9545454545454546</v>
      </c>
      <c r="L78" s="110">
        <f>IFERROR(([1]Abril!L78+[1]Mayo!L78+[1]Junio!L78) / $T$65,0)</f>
        <v>1.3333333333333333</v>
      </c>
      <c r="N78" s="236"/>
      <c r="O78" s="237"/>
      <c r="P78" s="238"/>
    </row>
    <row r="79" spans="1:20">
      <c r="A79" s="99" t="s">
        <v>149</v>
      </c>
      <c r="B79" s="112">
        <f>[1]Abril!B79+[1]Mayo!B79+[1]Junio!B79</f>
        <v>0</v>
      </c>
      <c r="C79" s="101">
        <f>[1]Abril!C79+[1]Mayo!C79+[1]Junio!C79</f>
        <v>0</v>
      </c>
      <c r="D79" s="102">
        <f>[1]Abril!D79+[1]Mayo!D79+[1]Junio!D79</f>
        <v>0</v>
      </c>
      <c r="E79" s="103">
        <f>[1]Abril!E79+[1]Mayo!E79+[1]Junio!E79</f>
        <v>0</v>
      </c>
      <c r="F79" s="113">
        <f t="shared" si="2"/>
        <v>0</v>
      </c>
      <c r="G79" s="105">
        <f>[1]Abril!G79+[1]Mayo!G79+[1]Junio!G79</f>
        <v>0</v>
      </c>
      <c r="H79" s="106">
        <f>IFERROR(([1]Abril!H79+[1]Mayo!H79+[1]Junio!H79) / $T$65,0)</f>
        <v>0</v>
      </c>
      <c r="I79" s="107">
        <f t="shared" si="3"/>
        <v>0</v>
      </c>
      <c r="J79" s="108">
        <f t="shared" si="4"/>
        <v>0</v>
      </c>
      <c r="K79" s="109">
        <f t="shared" si="5"/>
        <v>0</v>
      </c>
      <c r="L79" s="110">
        <f>IFERROR(([1]Abril!L79+[1]Mayo!L79+[1]Junio!L79) / $T$65,0)</f>
        <v>0</v>
      </c>
      <c r="N79" s="239" t="s">
        <v>201</v>
      </c>
      <c r="O79" s="240"/>
      <c r="P79" s="241"/>
    </row>
    <row r="80" spans="1:20">
      <c r="A80" s="99" t="s">
        <v>150</v>
      </c>
      <c r="B80" s="112">
        <f>[1]Abril!B80+[1]Mayo!B80+[1]Junio!B80</f>
        <v>2</v>
      </c>
      <c r="C80" s="101">
        <f>[1]Abril!C80+[1]Mayo!C80+[1]Junio!C80</f>
        <v>2</v>
      </c>
      <c r="D80" s="102">
        <f>[1]Abril!D80+[1]Mayo!D80+[1]Junio!D80</f>
        <v>0</v>
      </c>
      <c r="E80" s="103">
        <f>[1]Abril!E80+[1]Mayo!E80+[1]Junio!E80</f>
        <v>0</v>
      </c>
      <c r="F80" s="113">
        <f t="shared" si="2"/>
        <v>2</v>
      </c>
      <c r="G80" s="105">
        <f>[1]Abril!G80+[1]Mayo!G80+[1]Junio!G80</f>
        <v>10</v>
      </c>
      <c r="H80" s="106">
        <f>IFERROR(([1]Abril!H80+[1]Mayo!H80+[1]Junio!H80) / $T$65,0)</f>
        <v>2</v>
      </c>
      <c r="I80" s="107">
        <f t="shared" si="3"/>
        <v>182</v>
      </c>
      <c r="J80" s="108">
        <f t="shared" si="4"/>
        <v>5.4945054945054945</v>
      </c>
      <c r="K80" s="109">
        <f t="shared" si="5"/>
        <v>5</v>
      </c>
      <c r="L80" s="110">
        <f>IFERROR(([1]Abril!L80+[1]Mayo!L80+[1]Junio!L80) / $T$65,0)</f>
        <v>0</v>
      </c>
      <c r="N80" s="242"/>
      <c r="O80" s="243"/>
      <c r="P80" s="244"/>
    </row>
    <row r="81" spans="1:18">
      <c r="A81" s="99" t="s">
        <v>151</v>
      </c>
      <c r="B81" s="112">
        <f>[1]Abril!B81+[1]Mayo!B81+[1]Junio!B81</f>
        <v>0</v>
      </c>
      <c r="C81" s="101">
        <f>[1]Abril!C81+[1]Mayo!C81+[1]Junio!C81</f>
        <v>0</v>
      </c>
      <c r="D81" s="102">
        <f>[1]Abril!D81+[1]Mayo!D81+[1]Junio!D81</f>
        <v>0</v>
      </c>
      <c r="E81" s="103">
        <f>[1]Abril!E81+[1]Mayo!E81+[1]Junio!E81</f>
        <v>0</v>
      </c>
      <c r="F81" s="113">
        <f t="shared" si="2"/>
        <v>0</v>
      </c>
      <c r="G81" s="105">
        <f>[1]Abril!G81+[1]Mayo!G81+[1]Junio!G81</f>
        <v>0</v>
      </c>
      <c r="H81" s="106">
        <f>IFERROR(([1]Abril!H81+[1]Mayo!H81+[1]Junio!H81) / $T$65,0)</f>
        <v>0</v>
      </c>
      <c r="I81" s="107">
        <f t="shared" si="3"/>
        <v>0</v>
      </c>
      <c r="J81" s="108">
        <f t="shared" si="4"/>
        <v>0</v>
      </c>
      <c r="K81" s="109">
        <f t="shared" si="5"/>
        <v>0</v>
      </c>
      <c r="L81" s="110">
        <f>IFERROR(([1]Abril!L81+[1]Mayo!L81+[1]Junio!L81) / $T$65,0)</f>
        <v>0</v>
      </c>
      <c r="N81" s="242"/>
      <c r="O81" s="243"/>
      <c r="P81" s="244"/>
    </row>
    <row r="82" spans="1:18" ht="15.75" thickBot="1">
      <c r="A82" s="99" t="s">
        <v>152</v>
      </c>
      <c r="B82" s="112">
        <f>[1]Abril!B82+[1]Mayo!B82+[1]Junio!B82</f>
        <v>19</v>
      </c>
      <c r="C82" s="101">
        <f>[1]Abril!C82+[1]Mayo!C82+[1]Junio!C82</f>
        <v>10</v>
      </c>
      <c r="D82" s="102">
        <f>[1]Abril!D82+[1]Mayo!D82+[1]Junio!D82</f>
        <v>0</v>
      </c>
      <c r="E82" s="103">
        <f>[1]Abril!E82+[1]Mayo!E82+[1]Junio!E82</f>
        <v>0</v>
      </c>
      <c r="F82" s="113">
        <f t="shared" si="2"/>
        <v>10</v>
      </c>
      <c r="G82" s="105">
        <f>[1]Abril!G82+[1]Mayo!G82+[1]Junio!G82</f>
        <v>64</v>
      </c>
      <c r="H82" s="106">
        <f>IFERROR(([1]Abril!H82+[1]Mayo!H82+[1]Junio!H82) / $T$65,0)</f>
        <v>6</v>
      </c>
      <c r="I82" s="107">
        <f t="shared" si="3"/>
        <v>546</v>
      </c>
      <c r="J82" s="108">
        <f t="shared" si="4"/>
        <v>11.721611721611721</v>
      </c>
      <c r="K82" s="109">
        <f t="shared" si="5"/>
        <v>6.4</v>
      </c>
      <c r="L82" s="110">
        <f>IFERROR(([1]Abril!L82+[1]Mayo!L82+[1]Junio!L82) / $T$65,0)</f>
        <v>3</v>
      </c>
      <c r="N82" s="245"/>
      <c r="O82" s="246"/>
      <c r="P82" s="247"/>
    </row>
    <row r="83" spans="1:18">
      <c r="A83" s="99" t="s">
        <v>153</v>
      </c>
      <c r="B83" s="112">
        <f>[1]Abril!B83+[1]Mayo!B83+[1]Junio!B83</f>
        <v>68</v>
      </c>
      <c r="C83" s="101">
        <f>[1]Abril!C83+[1]Mayo!C83+[1]Junio!C83</f>
        <v>47</v>
      </c>
      <c r="D83" s="102">
        <f>[1]Abril!D83+[1]Mayo!D83+[1]Junio!D83</f>
        <v>0</v>
      </c>
      <c r="E83" s="103">
        <f>[1]Abril!E83+[1]Mayo!E83+[1]Junio!E83</f>
        <v>0</v>
      </c>
      <c r="F83" s="113">
        <f t="shared" si="2"/>
        <v>47</v>
      </c>
      <c r="G83" s="105">
        <f>[1]Abril!G83+[1]Mayo!G83+[1]Junio!G83</f>
        <v>437</v>
      </c>
      <c r="H83" s="106">
        <f>IFERROR(([1]Abril!H83+[1]Mayo!H83+[1]Junio!H83) / $T$65,0)</f>
        <v>7</v>
      </c>
      <c r="I83" s="107">
        <f t="shared" si="3"/>
        <v>637</v>
      </c>
      <c r="J83" s="108">
        <f t="shared" si="4"/>
        <v>68.602825745682892</v>
      </c>
      <c r="K83" s="109">
        <f t="shared" si="5"/>
        <v>9.2978723404255312</v>
      </c>
      <c r="L83" s="110">
        <f>IFERROR(([1]Abril!L83+[1]Mayo!L83+[1]Junio!L83) / $T$65,0)</f>
        <v>7</v>
      </c>
    </row>
    <row r="84" spans="1:18">
      <c r="A84" s="99" t="s">
        <v>154</v>
      </c>
      <c r="B84" s="112">
        <f>[1]Abril!B84+[1]Mayo!B84+[1]Junio!B84</f>
        <v>85</v>
      </c>
      <c r="C84" s="101">
        <f>[1]Abril!C84+[1]Mayo!C84+[1]Junio!C84</f>
        <v>41</v>
      </c>
      <c r="D84" s="102">
        <f>[1]Abril!D84+[1]Mayo!D84+[1]Junio!D84</f>
        <v>0</v>
      </c>
      <c r="E84" s="103">
        <f>[1]Abril!E84+[1]Mayo!E84+[1]Junio!E84</f>
        <v>29</v>
      </c>
      <c r="F84" s="113">
        <f t="shared" si="2"/>
        <v>70</v>
      </c>
      <c r="G84" s="105">
        <f>[1]Abril!G84+[1]Mayo!G84+[1]Junio!G84</f>
        <v>149</v>
      </c>
      <c r="H84" s="106">
        <f>IFERROR(([1]Abril!H84+[1]Mayo!H84+[1]Junio!H84) / $T$65,0)</f>
        <v>6.666666666666667</v>
      </c>
      <c r="I84" s="107">
        <f t="shared" si="3"/>
        <v>606.66666666666674</v>
      </c>
      <c r="J84" s="108">
        <f t="shared" si="4"/>
        <v>24.560439560439555</v>
      </c>
      <c r="K84" s="109">
        <f t="shared" si="5"/>
        <v>2.1285714285714286</v>
      </c>
      <c r="L84" s="110">
        <f>IFERROR(([1]Abril!L84+[1]Mayo!L84+[1]Junio!L84) / $T$65,0)</f>
        <v>5</v>
      </c>
    </row>
    <row r="85" spans="1:18">
      <c r="A85" s="99" t="s">
        <v>155</v>
      </c>
      <c r="B85" s="112">
        <f>[1]Abril!B85+[1]Mayo!B85+[1]Junio!B85</f>
        <v>33</v>
      </c>
      <c r="C85" s="101">
        <f>[1]Abril!C85+[1]Mayo!C85+[1]Junio!C85</f>
        <v>8</v>
      </c>
      <c r="D85" s="102">
        <f>[1]Abril!D85+[1]Mayo!D85+[1]Junio!D85</f>
        <v>1</v>
      </c>
      <c r="E85" s="103">
        <f>[1]Abril!E85+[1]Mayo!E85+[1]Junio!E85</f>
        <v>7</v>
      </c>
      <c r="F85" s="113">
        <f t="shared" si="2"/>
        <v>16</v>
      </c>
      <c r="G85" s="105">
        <f>[1]Abril!G85+[1]Mayo!G85+[1]Junio!G85</f>
        <v>54</v>
      </c>
      <c r="H85" s="106">
        <f>IFERROR(([1]Abril!H85+[1]Mayo!H85+[1]Junio!H85) / $T$65,0)</f>
        <v>15</v>
      </c>
      <c r="I85" s="107">
        <f t="shared" si="3"/>
        <v>1365</v>
      </c>
      <c r="J85" s="108">
        <f t="shared" si="4"/>
        <v>3.9560439560439558</v>
      </c>
      <c r="K85" s="109">
        <f t="shared" si="5"/>
        <v>3.375</v>
      </c>
      <c r="L85" s="110">
        <f>IFERROR(([1]Abril!L85+[1]Mayo!L85+[1]Junio!L85) / $T$65,0)</f>
        <v>5.666666666666667</v>
      </c>
    </row>
    <row r="86" spans="1:18" ht="15.75" thickBot="1">
      <c r="A86" s="116" t="s">
        <v>22</v>
      </c>
      <c r="B86" s="117">
        <f t="shared" ref="B86:I86" si="6">SUM(B66:B85)</f>
        <v>2083</v>
      </c>
      <c r="C86" s="118">
        <f t="shared" si="6"/>
        <v>1736</v>
      </c>
      <c r="D86" s="119">
        <f t="shared" si="6"/>
        <v>6</v>
      </c>
      <c r="E86" s="119">
        <f t="shared" si="6"/>
        <v>86</v>
      </c>
      <c r="F86" s="119">
        <f t="shared" si="6"/>
        <v>1828</v>
      </c>
      <c r="G86" s="120">
        <f t="shared" si="6"/>
        <v>6204</v>
      </c>
      <c r="H86" s="121">
        <f t="shared" si="6"/>
        <v>115.00000000000001</v>
      </c>
      <c r="I86" s="119">
        <f t="shared" si="6"/>
        <v>10465</v>
      </c>
      <c r="J86" s="121">
        <f>IFERROR(SUM(G86/I86)*100,0)</f>
        <v>59.283325370281894</v>
      </c>
      <c r="K86" s="121">
        <f t="shared" si="5"/>
        <v>3.3938730853391683</v>
      </c>
      <c r="L86" s="122">
        <f>SUM(L66:L85)</f>
        <v>85</v>
      </c>
    </row>
    <row r="87" spans="1:18">
      <c r="A87" s="123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5"/>
      <c r="N87" s="125"/>
      <c r="O87" s="126"/>
      <c r="P87" s="126"/>
      <c r="Q87" s="126"/>
    </row>
    <row r="88" spans="1:18" ht="16.5" thickBot="1">
      <c r="A88" s="257" t="s">
        <v>156</v>
      </c>
      <c r="B88" s="257"/>
      <c r="C88" s="257"/>
      <c r="D88" s="257"/>
      <c r="E88" s="257"/>
      <c r="F88" s="257"/>
      <c r="G88" s="257"/>
      <c r="H88" s="257"/>
      <c r="I88" s="257"/>
      <c r="J88" s="257"/>
      <c r="K88" s="257"/>
      <c r="L88" s="127"/>
      <c r="M88" s="127"/>
      <c r="N88" s="128"/>
      <c r="O88" s="128"/>
      <c r="P88" s="128"/>
      <c r="Q88" s="128"/>
      <c r="R88" s="126"/>
    </row>
    <row r="89" spans="1:18">
      <c r="A89" s="194" t="s">
        <v>157</v>
      </c>
      <c r="B89" s="195"/>
      <c r="C89" s="260" t="s">
        <v>158</v>
      </c>
      <c r="D89" s="261"/>
      <c r="E89" s="261"/>
      <c r="F89" s="261"/>
      <c r="G89" s="261"/>
      <c r="H89" s="261"/>
      <c r="I89" s="261"/>
      <c r="J89" s="262"/>
      <c r="K89" s="129"/>
      <c r="L89" s="130"/>
      <c r="M89" s="130"/>
      <c r="N89" s="131"/>
      <c r="O89" s="126"/>
      <c r="P89" s="126"/>
      <c r="Q89" s="126"/>
      <c r="R89" s="126"/>
    </row>
    <row r="90" spans="1:18" ht="15.75" thickBot="1">
      <c r="A90" s="258"/>
      <c r="B90" s="259"/>
      <c r="C90" s="132" t="s">
        <v>159</v>
      </c>
      <c r="D90" s="133" t="s">
        <v>160</v>
      </c>
      <c r="E90" s="133" t="s">
        <v>161</v>
      </c>
      <c r="F90" s="133" t="s">
        <v>162</v>
      </c>
      <c r="G90" s="133" t="s">
        <v>163</v>
      </c>
      <c r="H90" s="133" t="s">
        <v>164</v>
      </c>
      <c r="I90" s="134" t="s">
        <v>165</v>
      </c>
      <c r="J90" s="135" t="s">
        <v>166</v>
      </c>
      <c r="K90" s="136" t="s">
        <v>22</v>
      </c>
      <c r="L90" s="126"/>
      <c r="M90" s="126"/>
      <c r="N90" s="126"/>
      <c r="O90" s="126"/>
      <c r="P90" s="126"/>
      <c r="Q90" s="126"/>
      <c r="R90" s="126"/>
    </row>
    <row r="91" spans="1:18">
      <c r="A91" s="225" t="s">
        <v>167</v>
      </c>
      <c r="B91" s="137" t="s">
        <v>168</v>
      </c>
      <c r="C91" s="138">
        <f>[1]Abril!C91+[1]Mayo!C91+[1]Junio!C91</f>
        <v>0</v>
      </c>
      <c r="D91" s="139">
        <f>[1]Abril!D91+[1]Mayo!D91+[1]Junio!D91</f>
        <v>46</v>
      </c>
      <c r="E91" s="139">
        <f>[1]Abril!E91+[1]Mayo!E91+[1]Junio!E91</f>
        <v>45</v>
      </c>
      <c r="F91" s="139">
        <f>[1]Abril!F91+[1]Mayo!F91+[1]Junio!F91</f>
        <v>44</v>
      </c>
      <c r="G91" s="139">
        <f>[1]Abril!G91+[1]Mayo!G91+[1]Junio!G91</f>
        <v>26</v>
      </c>
      <c r="H91" s="139">
        <f>[1]Abril!H91+[1]Mayo!H91+[1]Junio!H91</f>
        <v>10</v>
      </c>
      <c r="I91" s="139">
        <f>[1]Abril!I91+[1]Mayo!I91+[1]Junio!I91</f>
        <v>3</v>
      </c>
      <c r="J91" s="140">
        <f>[1]Abril!J91+[1]Mayo!J91+[1]Junio!J91</f>
        <v>0</v>
      </c>
      <c r="K91" s="141">
        <f t="shared" ref="K91:K99" si="7">SUM(J91+I91+H91+G91+F91+E91+D91+C91)</f>
        <v>174</v>
      </c>
      <c r="L91" s="126"/>
      <c r="M91" s="126"/>
      <c r="N91" s="126"/>
      <c r="O91" s="126"/>
      <c r="P91" s="126"/>
      <c r="Q91" s="126"/>
      <c r="R91" s="126"/>
    </row>
    <row r="92" spans="1:18">
      <c r="A92" s="226"/>
      <c r="B92" s="142" t="s">
        <v>169</v>
      </c>
      <c r="C92" s="143">
        <f>[1]Abril!C92+[1]Mayo!C92+[1]Junio!C92</f>
        <v>1</v>
      </c>
      <c r="D92" s="144">
        <f>[1]Abril!D92+[1]Mayo!D92+[1]Junio!D92</f>
        <v>57</v>
      </c>
      <c r="E92" s="144">
        <f>[1]Abril!E92+[1]Mayo!E92+[1]Junio!E92</f>
        <v>88</v>
      </c>
      <c r="F92" s="144">
        <f>[1]Abril!F92+[1]Mayo!F92+[1]Junio!F92</f>
        <v>70</v>
      </c>
      <c r="G92" s="144">
        <f>[1]Abril!G92+[1]Mayo!G92+[1]Junio!G92</f>
        <v>32</v>
      </c>
      <c r="H92" s="144">
        <f>[1]Abril!H92+[1]Mayo!H92+[1]Junio!H92</f>
        <v>12</v>
      </c>
      <c r="I92" s="144">
        <f>[1]Abril!I92+[1]Mayo!I92+[1]Junio!I92</f>
        <v>1</v>
      </c>
      <c r="J92" s="145">
        <f>[1]Abril!J92+[1]Mayo!J92+[1]Junio!J92</f>
        <v>0</v>
      </c>
      <c r="K92" s="146">
        <f t="shared" si="7"/>
        <v>261</v>
      </c>
    </row>
    <row r="93" spans="1:18" ht="15.75" thickBot="1">
      <c r="A93" s="227"/>
      <c r="B93" s="147" t="s">
        <v>22</v>
      </c>
      <c r="C93" s="148">
        <f t="shared" ref="C93:J93" si="8">SUM(C91+C92)</f>
        <v>1</v>
      </c>
      <c r="D93" s="149">
        <f t="shared" si="8"/>
        <v>103</v>
      </c>
      <c r="E93" s="149">
        <f t="shared" si="8"/>
        <v>133</v>
      </c>
      <c r="F93" s="149">
        <f t="shared" si="8"/>
        <v>114</v>
      </c>
      <c r="G93" s="149">
        <f t="shared" si="8"/>
        <v>58</v>
      </c>
      <c r="H93" s="149">
        <f t="shared" si="8"/>
        <v>22</v>
      </c>
      <c r="I93" s="149">
        <f t="shared" si="8"/>
        <v>4</v>
      </c>
      <c r="J93" s="150">
        <f t="shared" si="8"/>
        <v>0</v>
      </c>
      <c r="K93" s="151">
        <f t="shared" si="7"/>
        <v>435</v>
      </c>
    </row>
    <row r="94" spans="1:18" ht="15.75" thickBot="1">
      <c r="A94" s="152"/>
      <c r="B94" s="153" t="s">
        <v>170</v>
      </c>
      <c r="C94" s="154">
        <f>[1]Abril!C94+[1]Mayo!C94+[1]Junio!C94</f>
        <v>0</v>
      </c>
      <c r="D94" s="155">
        <f>[1]Abril!D94+[1]Mayo!D94+[1]Junio!D94</f>
        <v>0</v>
      </c>
      <c r="E94" s="155">
        <f>[1]Abril!E94+[1]Mayo!E94+[1]Junio!E94</f>
        <v>0</v>
      </c>
      <c r="F94" s="155">
        <f>[1]Abril!F94+[1]Mayo!F94+[1]Junio!F94</f>
        <v>0</v>
      </c>
      <c r="G94" s="155">
        <f>[1]Abril!G94+[1]Mayo!G94+[1]Junio!G94</f>
        <v>0</v>
      </c>
      <c r="H94" s="155">
        <f>[1]Abril!H94+[1]Mayo!H94+[1]Junio!H94</f>
        <v>0</v>
      </c>
      <c r="I94" s="155">
        <f>[1]Abril!I94+[1]Mayo!I94+[1]Junio!I94</f>
        <v>0</v>
      </c>
      <c r="J94" s="156">
        <f>[1]Abril!J94+[1]Mayo!J94+[1]Junio!J94</f>
        <v>0</v>
      </c>
      <c r="K94" s="157">
        <f t="shared" si="7"/>
        <v>0</v>
      </c>
    </row>
    <row r="95" spans="1:18">
      <c r="A95" s="263" t="s">
        <v>171</v>
      </c>
      <c r="B95" s="158" t="s">
        <v>172</v>
      </c>
      <c r="C95" s="138">
        <f>[1]Abril!C95+[1]Mayo!C95+[1]Junio!C95</f>
        <v>1</v>
      </c>
      <c r="D95" s="139">
        <f>[1]Abril!D95+[1]Mayo!D95+[1]Junio!D95</f>
        <v>103</v>
      </c>
      <c r="E95" s="139">
        <f>[1]Abril!E95+[1]Mayo!E95+[1]Junio!E95</f>
        <v>133</v>
      </c>
      <c r="F95" s="139">
        <f>[1]Abril!F95+[1]Mayo!F95+[1]Junio!F95</f>
        <v>112</v>
      </c>
      <c r="G95" s="139">
        <f>[1]Abril!G95+[1]Mayo!G95+[1]Junio!G95</f>
        <v>58</v>
      </c>
      <c r="H95" s="139">
        <f>[1]Abril!H95+[1]Mayo!H95+[1]Junio!H95</f>
        <v>22</v>
      </c>
      <c r="I95" s="139">
        <f>[1]Abril!I95+[1]Mayo!I95+[1]Junio!I95</f>
        <v>4</v>
      </c>
      <c r="J95" s="140">
        <f>[1]Abril!J95+[1]Mayo!J95+[1]Junio!J95</f>
        <v>0</v>
      </c>
      <c r="K95" s="141">
        <f t="shared" si="7"/>
        <v>433</v>
      </c>
    </row>
    <row r="96" spans="1:18">
      <c r="A96" s="264"/>
      <c r="B96" s="159" t="s">
        <v>173</v>
      </c>
      <c r="C96" s="143">
        <f>[1]Abril!C96+[1]Mayo!C96+[1]Junio!C96</f>
        <v>0</v>
      </c>
      <c r="D96" s="144">
        <f>[1]Abril!D96+[1]Mayo!D96+[1]Junio!D96</f>
        <v>0</v>
      </c>
      <c r="E96" s="144">
        <f>[1]Abril!E96+[1]Mayo!E96+[1]Junio!E96</f>
        <v>0</v>
      </c>
      <c r="F96" s="144">
        <f>[1]Abril!F96+[1]Mayo!F96+[1]Junio!F96</f>
        <v>2</v>
      </c>
      <c r="G96" s="144">
        <f>[1]Abril!G96+[1]Mayo!G96+[1]Junio!G96</f>
        <v>0</v>
      </c>
      <c r="H96" s="144">
        <f>[1]Abril!H96+[1]Mayo!H96+[1]Junio!H96</f>
        <v>0</v>
      </c>
      <c r="I96" s="144">
        <f>[1]Abril!I96+[1]Mayo!I96+[1]Junio!I96</f>
        <v>0</v>
      </c>
      <c r="J96" s="145">
        <f>[1]Abril!J96+[1]Mayo!J96+[1]Junio!J96</f>
        <v>0</v>
      </c>
      <c r="K96" s="146">
        <f t="shared" si="7"/>
        <v>2</v>
      </c>
    </row>
    <row r="97" spans="1:18" ht="15.75" thickBot="1">
      <c r="A97" s="265"/>
      <c r="B97" s="160" t="s">
        <v>22</v>
      </c>
      <c r="C97" s="161">
        <f>C96+C95</f>
        <v>1</v>
      </c>
      <c r="D97" s="162">
        <f t="shared" ref="D97:J97" si="9">D96+D95</f>
        <v>103</v>
      </c>
      <c r="E97" s="162">
        <f t="shared" si="9"/>
        <v>133</v>
      </c>
      <c r="F97" s="162">
        <f t="shared" si="9"/>
        <v>114</v>
      </c>
      <c r="G97" s="162">
        <f t="shared" si="9"/>
        <v>58</v>
      </c>
      <c r="H97" s="162">
        <f t="shared" si="9"/>
        <v>22</v>
      </c>
      <c r="I97" s="162">
        <f t="shared" si="9"/>
        <v>4</v>
      </c>
      <c r="J97" s="163">
        <f t="shared" si="9"/>
        <v>0</v>
      </c>
      <c r="K97" s="151">
        <f t="shared" si="7"/>
        <v>435</v>
      </c>
      <c r="R97" s="164"/>
    </row>
    <row r="98" spans="1:18">
      <c r="A98" s="165"/>
      <c r="B98" s="137" t="s">
        <v>174</v>
      </c>
      <c r="C98" s="138">
        <f>[1]Abril!C98+[1]Mayo!C98+[1]Junio!C98</f>
        <v>2</v>
      </c>
      <c r="D98" s="139">
        <f>[1]Abril!D98+[1]Mayo!D98+[1]Junio!D98</f>
        <v>21</v>
      </c>
      <c r="E98" s="139">
        <f>[1]Abril!E98+[1]Mayo!E98+[1]Junio!E98</f>
        <v>26</v>
      </c>
      <c r="F98" s="139">
        <f>[1]Abril!F98+[1]Mayo!F98+[1]Junio!F98</f>
        <v>33</v>
      </c>
      <c r="G98" s="139">
        <f>[1]Abril!G98+[1]Mayo!G98+[1]Junio!G98</f>
        <v>14</v>
      </c>
      <c r="H98" s="139">
        <f>[1]Abril!H98+[1]Mayo!H98+[1]Junio!H98</f>
        <v>9</v>
      </c>
      <c r="I98" s="139">
        <f>[1]Abril!I98+[1]Mayo!I98+[1]Junio!I98</f>
        <v>3</v>
      </c>
      <c r="J98" s="140">
        <f>[1]Abril!J98+[1]Mayo!J98+[1]Junio!J98</f>
        <v>0</v>
      </c>
      <c r="K98" s="141">
        <f t="shared" si="7"/>
        <v>108</v>
      </c>
    </row>
    <row r="99" spans="1:18" ht="15.75" thickBot="1">
      <c r="A99" s="166"/>
      <c r="B99" s="167" t="s">
        <v>175</v>
      </c>
      <c r="C99" s="168">
        <f>[1]Abril!C99+[1]Mayo!C99+[1]Junio!C99</f>
        <v>0</v>
      </c>
      <c r="D99" s="169">
        <f>[1]Abril!D99+[1]Mayo!D99+[1]Junio!D99</f>
        <v>12</v>
      </c>
      <c r="E99" s="169">
        <f>[1]Abril!E99+[1]Mayo!E99+[1]Junio!E99</f>
        <v>17</v>
      </c>
      <c r="F99" s="169">
        <f>[1]Abril!F99+[1]Mayo!F99+[1]Junio!F99</f>
        <v>12</v>
      </c>
      <c r="G99" s="169">
        <f>[1]Abril!G99+[1]Mayo!G99+[1]Junio!G99</f>
        <v>4</v>
      </c>
      <c r="H99" s="169">
        <f>[1]Abril!H99+[1]Mayo!H99+[1]Junio!H99</f>
        <v>2</v>
      </c>
      <c r="I99" s="169">
        <f>[1]Abril!I99+[1]Mayo!I99+[1]Junio!I99</f>
        <v>1</v>
      </c>
      <c r="J99" s="170">
        <f>[1]Abril!J99+[1]Mayo!J99+[1]Junio!J99</f>
        <v>0</v>
      </c>
      <c r="K99" s="151">
        <f t="shared" si="7"/>
        <v>48</v>
      </c>
    </row>
    <row r="100" spans="1:18" ht="15.75" thickBot="1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</row>
    <row r="101" spans="1:18" ht="15.75">
      <c r="A101" s="266" t="s">
        <v>176</v>
      </c>
      <c r="B101" s="267"/>
      <c r="C101" s="267"/>
      <c r="D101" s="267"/>
      <c r="E101" s="267"/>
      <c r="F101" s="267"/>
      <c r="G101" s="268"/>
      <c r="H101" s="127"/>
      <c r="I101" s="127"/>
      <c r="J101" s="127"/>
      <c r="K101" s="127"/>
      <c r="L101" s="127"/>
      <c r="M101" s="127"/>
      <c r="Q101" t="s">
        <v>93</v>
      </c>
    </row>
    <row r="102" spans="1:18">
      <c r="A102" s="201" t="s">
        <v>177</v>
      </c>
      <c r="B102" s="202"/>
      <c r="C102" s="202"/>
      <c r="D102" s="202"/>
      <c r="E102" s="202"/>
      <c r="F102" s="269">
        <f>[1]Abril!F102+[1]Mayo!F102+[1]Junio!F102</f>
        <v>0</v>
      </c>
      <c r="G102" s="270">
        <f>[1]Abril!G102+[1]Mayo!G102+[1]Junio!G102</f>
        <v>0</v>
      </c>
      <c r="H102" s="171"/>
      <c r="I102" s="171"/>
      <c r="J102" s="171"/>
      <c r="K102" s="171"/>
      <c r="L102" s="171"/>
      <c r="M102" s="126"/>
    </row>
    <row r="103" spans="1:18">
      <c r="A103" s="201" t="s">
        <v>178</v>
      </c>
      <c r="B103" s="202"/>
      <c r="C103" s="202"/>
      <c r="D103" s="202"/>
      <c r="E103" s="202"/>
      <c r="F103" s="269">
        <f>[1]Abril!F103+[1]Mayo!F103+[1]Junio!F103</f>
        <v>0</v>
      </c>
      <c r="G103" s="270">
        <f>[1]Abril!G103+[1]Mayo!G103+[1]Junio!G103</f>
        <v>0</v>
      </c>
      <c r="H103" s="171"/>
      <c r="I103" s="171"/>
      <c r="J103" s="171"/>
      <c r="K103" s="171"/>
      <c r="L103" s="171"/>
      <c r="M103" s="126"/>
    </row>
    <row r="104" spans="1:18">
      <c r="A104" s="201" t="s">
        <v>179</v>
      </c>
      <c r="B104" s="202"/>
      <c r="C104" s="202"/>
      <c r="D104" s="202"/>
      <c r="E104" s="202"/>
      <c r="F104" s="269">
        <f>[1]Abril!F104+[1]Mayo!F104+[1]Junio!F104</f>
        <v>0</v>
      </c>
      <c r="G104" s="270">
        <f>[1]Abril!G104+[1]Mayo!G104+[1]Junio!G104</f>
        <v>0</v>
      </c>
      <c r="H104" s="171"/>
      <c r="I104" s="171"/>
      <c r="J104" s="171"/>
      <c r="K104" s="171"/>
      <c r="L104" s="171"/>
      <c r="M104" s="126"/>
    </row>
    <row r="105" spans="1:18">
      <c r="A105" s="201" t="s">
        <v>180</v>
      </c>
      <c r="B105" s="202"/>
      <c r="C105" s="202"/>
      <c r="D105" s="202"/>
      <c r="E105" s="202"/>
      <c r="F105" s="271">
        <f>[1]Abril!F105+[1]Mayo!F105+[1]Junio!F105</f>
        <v>0</v>
      </c>
      <c r="G105" s="272">
        <f>[1]Abril!G105+[1]Mayo!G105+[1]Junio!G105</f>
        <v>0</v>
      </c>
      <c r="H105" s="171"/>
      <c r="I105" s="171"/>
      <c r="J105" s="171"/>
      <c r="K105" s="171"/>
      <c r="L105" s="171"/>
      <c r="M105" s="126"/>
    </row>
    <row r="106" spans="1:18">
      <c r="A106" s="201" t="s">
        <v>181</v>
      </c>
      <c r="B106" s="202"/>
      <c r="C106" s="202"/>
      <c r="D106" s="202"/>
      <c r="E106" s="202"/>
      <c r="F106" s="271">
        <f>[1]Abril!F106+[1]Mayo!F106+[1]Junio!F106</f>
        <v>0</v>
      </c>
      <c r="G106" s="272">
        <f>[1]Abril!G106+[1]Mayo!G106+[1]Junio!G106</f>
        <v>0</v>
      </c>
      <c r="H106" s="171"/>
      <c r="I106" s="171"/>
      <c r="J106" s="171"/>
      <c r="K106" s="171"/>
      <c r="L106" s="171"/>
      <c r="M106" s="126"/>
    </row>
    <row r="107" spans="1:18">
      <c r="A107" s="273" t="s">
        <v>182</v>
      </c>
      <c r="B107" s="274"/>
      <c r="C107" s="274"/>
      <c r="D107" s="274"/>
      <c r="E107" s="274"/>
      <c r="F107" s="275">
        <f>SUM(F105+F106)</f>
        <v>0</v>
      </c>
      <c r="G107" s="276"/>
      <c r="H107" s="172"/>
      <c r="I107" s="172"/>
      <c r="J107" s="172"/>
      <c r="K107" s="172"/>
      <c r="L107" s="172"/>
      <c r="M107" s="126"/>
    </row>
    <row r="108" spans="1:18">
      <c r="A108" s="201" t="s">
        <v>183</v>
      </c>
      <c r="B108" s="202"/>
      <c r="C108" s="202"/>
      <c r="D108" s="202"/>
      <c r="E108" s="202"/>
      <c r="F108" s="277">
        <f>[1]Abril!F108+[1]Mayo!F108+[1]Junio!F108</f>
        <v>0</v>
      </c>
      <c r="G108" s="278">
        <f>[1]Abril!G108+[1]Mayo!G108+[1]Junio!G108</f>
        <v>0</v>
      </c>
      <c r="H108" s="171"/>
      <c r="I108" s="171"/>
      <c r="J108" s="171"/>
      <c r="K108" s="171"/>
      <c r="L108" s="171"/>
      <c r="M108" s="126"/>
    </row>
    <row r="109" spans="1:18">
      <c r="A109" s="201" t="s">
        <v>184</v>
      </c>
      <c r="B109" s="202"/>
      <c r="C109" s="202"/>
      <c r="D109" s="202"/>
      <c r="E109" s="202"/>
      <c r="F109" s="271">
        <f>[1]Abril!F109+[1]Mayo!F109+[1]Junio!F109</f>
        <v>0</v>
      </c>
      <c r="G109" s="272">
        <f>[1]Abril!G109+[1]Mayo!G109+[1]Junio!G109</f>
        <v>0</v>
      </c>
      <c r="H109" s="171"/>
      <c r="I109" s="171"/>
      <c r="J109" s="171"/>
      <c r="K109" s="171"/>
      <c r="L109" s="171"/>
      <c r="M109" s="126"/>
    </row>
    <row r="110" spans="1:18">
      <c r="A110" s="201" t="s">
        <v>185</v>
      </c>
      <c r="B110" s="202"/>
      <c r="C110" s="202"/>
      <c r="D110" s="202"/>
      <c r="E110" s="202"/>
      <c r="F110" s="271">
        <f>[1]Abril!F110+[1]Mayo!F110+[1]Junio!F110</f>
        <v>0</v>
      </c>
      <c r="G110" s="272">
        <f>[1]Abril!G110+[1]Mayo!G110+[1]Junio!G110</f>
        <v>0</v>
      </c>
      <c r="H110" s="171"/>
      <c r="I110" s="171"/>
      <c r="J110" s="171"/>
      <c r="K110" s="171"/>
      <c r="L110" s="171"/>
      <c r="M110" s="126"/>
    </row>
    <row r="111" spans="1:18">
      <c r="A111" s="201" t="s">
        <v>186</v>
      </c>
      <c r="B111" s="202"/>
      <c r="C111" s="202"/>
      <c r="D111" s="202"/>
      <c r="E111" s="202"/>
      <c r="F111" s="271">
        <f>[1]Abril!F111+[1]Mayo!F111+[1]Junio!F111</f>
        <v>0</v>
      </c>
      <c r="G111" s="272">
        <f>[1]Abril!G111+[1]Mayo!G111+[1]Junio!G111</f>
        <v>0</v>
      </c>
      <c r="H111" s="171"/>
      <c r="I111" s="171"/>
      <c r="J111" s="171"/>
      <c r="K111" s="171"/>
      <c r="L111" s="171"/>
      <c r="M111" s="126"/>
    </row>
    <row r="112" spans="1:18">
      <c r="A112" s="273" t="s">
        <v>187</v>
      </c>
      <c r="B112" s="274"/>
      <c r="C112" s="274"/>
      <c r="D112" s="274"/>
      <c r="E112" s="274"/>
      <c r="F112" s="275">
        <f>SUM(F108+F109+F110+F111)</f>
        <v>0</v>
      </c>
      <c r="G112" s="276"/>
      <c r="H112" s="172"/>
      <c r="I112" s="172"/>
      <c r="J112" s="172"/>
      <c r="K112" s="172"/>
      <c r="L112" s="172"/>
      <c r="M112" s="126"/>
    </row>
    <row r="113" spans="1:16" ht="15.75" thickBot="1">
      <c r="A113" s="280" t="s">
        <v>188</v>
      </c>
      <c r="B113" s="281"/>
      <c r="C113" s="281"/>
      <c r="D113" s="281"/>
      <c r="E113" s="281"/>
      <c r="F113" s="282">
        <f>[1]Abril!F113+[1]Mayo!F113+[1]Junio!F113</f>
        <v>0</v>
      </c>
      <c r="G113" s="283">
        <f>[1]Abril!G113+[1]Mayo!G113+[1]Junio!G113</f>
        <v>0</v>
      </c>
      <c r="H113" s="171"/>
      <c r="I113" s="171"/>
      <c r="J113" s="171"/>
      <c r="K113" s="171"/>
      <c r="L113" s="171"/>
      <c r="M113" s="126"/>
    </row>
    <row r="114" spans="1:16" ht="15.75" thickBot="1"/>
    <row r="115" spans="1:16">
      <c r="A115" s="284" t="s">
        <v>189</v>
      </c>
      <c r="B115" s="285"/>
      <c r="C115" s="285"/>
      <c r="D115" s="285"/>
      <c r="E115" s="285"/>
      <c r="F115" s="286"/>
      <c r="G115" s="287"/>
      <c r="H115" s="288"/>
      <c r="I115" s="288"/>
      <c r="J115" s="289"/>
    </row>
    <row r="116" spans="1:16" ht="15.75" thickBot="1">
      <c r="A116" s="290" t="s">
        <v>190</v>
      </c>
      <c r="B116" s="291"/>
      <c r="C116" s="291"/>
      <c r="D116" s="291"/>
      <c r="E116" s="291"/>
      <c r="F116" s="292"/>
      <c r="G116" s="290" t="s">
        <v>191</v>
      </c>
      <c r="H116" s="291"/>
      <c r="I116" s="291"/>
      <c r="J116" s="292"/>
    </row>
    <row r="117" spans="1:16" ht="15.75" thickBot="1">
      <c r="A117" s="173" t="s">
        <v>192</v>
      </c>
      <c r="B117" s="293"/>
      <c r="C117" s="293"/>
      <c r="D117" s="293"/>
      <c r="E117" s="293"/>
      <c r="F117" s="293"/>
      <c r="G117" s="293"/>
      <c r="H117" s="293"/>
      <c r="I117" s="293"/>
      <c r="J117" s="294"/>
    </row>
    <row r="118" spans="1:16">
      <c r="A118" s="295"/>
      <c r="B118" s="296"/>
      <c r="C118" s="296"/>
      <c r="D118" s="296"/>
      <c r="E118" s="296"/>
      <c r="F118" s="297"/>
      <c r="G118" s="295" t="s">
        <v>193</v>
      </c>
      <c r="H118" s="296"/>
      <c r="I118" s="296"/>
      <c r="J118" s="297"/>
    </row>
    <row r="119" spans="1:16" ht="15.75" thickBot="1">
      <c r="A119" s="298" t="s">
        <v>194</v>
      </c>
      <c r="B119" s="299"/>
      <c r="C119" s="299"/>
      <c r="D119" s="299"/>
      <c r="E119" s="299"/>
      <c r="F119" s="300"/>
      <c r="G119" s="298" t="s">
        <v>195</v>
      </c>
      <c r="H119" s="299"/>
      <c r="I119" s="299"/>
      <c r="J119" s="300"/>
    </row>
    <row r="120" spans="1:16">
      <c r="A120" s="279" t="s">
        <v>196</v>
      </c>
      <c r="B120" s="279"/>
      <c r="C120" s="279"/>
      <c r="D120" s="279"/>
      <c r="E120" s="279"/>
      <c r="F120" s="279"/>
      <c r="G120" s="279"/>
      <c r="H120" s="279"/>
      <c r="I120" s="279"/>
      <c r="J120" s="279"/>
    </row>
    <row r="121" spans="1:16">
      <c r="K121" s="174"/>
      <c r="L121" s="174"/>
      <c r="M121" s="174"/>
      <c r="N121" s="174"/>
      <c r="O121" s="174" t="s">
        <v>93</v>
      </c>
      <c r="P121" s="174"/>
    </row>
  </sheetData>
  <mergeCells count="98"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  <mergeCell ref="A110:E110"/>
    <mergeCell ref="F110:G110"/>
    <mergeCell ref="A111:E111"/>
    <mergeCell ref="F111:G111"/>
    <mergeCell ref="A112:E112"/>
    <mergeCell ref="F112:G112"/>
    <mergeCell ref="A107:E107"/>
    <mergeCell ref="F107:G107"/>
    <mergeCell ref="A108:E108"/>
    <mergeCell ref="F108:G108"/>
    <mergeCell ref="A109:E109"/>
    <mergeCell ref="F109:G109"/>
    <mergeCell ref="A104:E104"/>
    <mergeCell ref="F104:G104"/>
    <mergeCell ref="A105:E105"/>
    <mergeCell ref="F105:G105"/>
    <mergeCell ref="A106:E106"/>
    <mergeCell ref="F106:G106"/>
    <mergeCell ref="A95:A97"/>
    <mergeCell ref="A101:G101"/>
    <mergeCell ref="A102:E102"/>
    <mergeCell ref="F102:G102"/>
    <mergeCell ref="A103:E103"/>
    <mergeCell ref="F103:G103"/>
    <mergeCell ref="A91:A93"/>
    <mergeCell ref="K64:K65"/>
    <mergeCell ref="L64:L65"/>
    <mergeCell ref="N67:P70"/>
    <mergeCell ref="Q67:S70"/>
    <mergeCell ref="N72:P74"/>
    <mergeCell ref="Q72:S74"/>
    <mergeCell ref="N75:P78"/>
    <mergeCell ref="N79:P82"/>
    <mergeCell ref="A88:K88"/>
    <mergeCell ref="A89:B90"/>
    <mergeCell ref="C89:J89"/>
    <mergeCell ref="N47:Q49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A118 G115">
    <cfRule type="cellIs" dxfId="2" priority="3" operator="equal">
      <formula>""</formula>
    </cfRule>
  </conditionalFormatting>
  <conditionalFormatting sqref="A115">
    <cfRule type="cellIs" dxfId="1" priority="2" operator="equal">
      <formula>""</formula>
    </cfRule>
  </conditionalFormatting>
  <conditionalFormatting sqref="G118">
    <cfRule type="cellIs" dxfId="0" priority="1" operator="equal">
      <formula>""</formula>
    </cfRule>
  </conditionalFormatting>
  <hyperlinks>
    <hyperlink ref="A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scastro</dc:creator>
  <cp:lastModifiedBy>ndelorbe</cp:lastModifiedBy>
  <dcterms:created xsi:type="dcterms:W3CDTF">2019-07-01T13:22:01Z</dcterms:created>
  <dcterms:modified xsi:type="dcterms:W3CDTF">2019-07-01T13:50:56Z</dcterms:modified>
</cp:coreProperties>
</file>