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792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/>
  <c r="G114"/>
  <c r="H112"/>
  <c r="G112"/>
  <c r="H111"/>
  <c r="G111"/>
  <c r="H110"/>
  <c r="G110"/>
  <c r="H109"/>
  <c r="G109"/>
  <c r="G113" s="1"/>
  <c r="G108"/>
  <c r="E98"/>
  <c r="I98"/>
  <c r="L96"/>
  <c r="K94"/>
  <c r="I94"/>
  <c r="H94"/>
  <c r="G94"/>
  <c r="E94"/>
  <c r="D94"/>
  <c r="K85"/>
  <c r="G85"/>
  <c r="G84"/>
  <c r="K82"/>
  <c r="G82"/>
  <c r="K81"/>
  <c r="G80"/>
  <c r="K78"/>
  <c r="G78"/>
  <c r="K77"/>
  <c r="G76"/>
  <c r="K74"/>
  <c r="G74"/>
  <c r="K73"/>
  <c r="G72"/>
  <c r="K70"/>
  <c r="G70"/>
  <c r="K69"/>
  <c r="O67"/>
  <c r="M87"/>
  <c r="I87"/>
  <c r="E87"/>
  <c r="E51"/>
  <c r="E50"/>
  <c r="E49"/>
  <c r="E48"/>
  <c r="E46"/>
  <c r="E43"/>
  <c r="E42"/>
  <c r="E39"/>
  <c r="E38"/>
  <c r="M35"/>
  <c r="M34"/>
  <c r="M33"/>
  <c r="E33"/>
  <c r="M32"/>
  <c r="E32"/>
  <c r="M31"/>
  <c r="E31"/>
  <c r="M30"/>
  <c r="M29"/>
  <c r="M28"/>
  <c r="E28"/>
  <c r="E27"/>
  <c r="M26"/>
  <c r="M24"/>
  <c r="M23"/>
  <c r="E23"/>
  <c r="M22"/>
  <c r="M20"/>
  <c r="E20"/>
  <c r="E19"/>
  <c r="M18"/>
  <c r="E18"/>
  <c r="M16"/>
  <c r="M15"/>
  <c r="E15"/>
  <c r="M14"/>
  <c r="C52"/>
  <c r="H9"/>
  <c r="F8"/>
  <c r="D52" l="1"/>
  <c r="E52" s="1"/>
  <c r="E54" s="1"/>
  <c r="M17"/>
  <c r="E21"/>
  <c r="E22"/>
  <c r="M25"/>
  <c r="M27"/>
  <c r="E29"/>
  <c r="E30"/>
  <c r="E34"/>
  <c r="E35"/>
  <c r="E37"/>
  <c r="E41"/>
  <c r="E45"/>
  <c r="E47"/>
  <c r="F87"/>
  <c r="G68"/>
  <c r="L68" s="1"/>
  <c r="L72"/>
  <c r="L76"/>
  <c r="L80"/>
  <c r="L84"/>
  <c r="G86"/>
  <c r="F94"/>
  <c r="J94"/>
  <c r="L95"/>
  <c r="D98"/>
  <c r="H98"/>
  <c r="L85"/>
  <c r="K98"/>
  <c r="E16"/>
  <c r="E17"/>
  <c r="M19"/>
  <c r="E24"/>
  <c r="E36"/>
  <c r="E40"/>
  <c r="E44"/>
  <c r="C87"/>
  <c r="H87"/>
  <c r="G69"/>
  <c r="L69" s="1"/>
  <c r="L70"/>
  <c r="K72"/>
  <c r="G73"/>
  <c r="L74"/>
  <c r="K76"/>
  <c r="G77"/>
  <c r="L77" s="1"/>
  <c r="L78"/>
  <c r="K80"/>
  <c r="G81"/>
  <c r="L81" s="1"/>
  <c r="L82"/>
  <c r="K84"/>
  <c r="L93"/>
  <c r="L100"/>
  <c r="G98"/>
  <c r="M21"/>
  <c r="E25"/>
  <c r="E26"/>
  <c r="D87"/>
  <c r="G71"/>
  <c r="L71" s="1"/>
  <c r="G75"/>
  <c r="L75" s="1"/>
  <c r="G79"/>
  <c r="L79" s="1"/>
  <c r="G83"/>
  <c r="L83" s="1"/>
  <c r="F98"/>
  <c r="J98"/>
  <c r="L99"/>
  <c r="K71"/>
  <c r="K79"/>
  <c r="K86"/>
  <c r="L73"/>
  <c r="K75"/>
  <c r="K83"/>
  <c r="L94"/>
  <c r="E14"/>
  <c r="J87"/>
  <c r="L86"/>
  <c r="G67"/>
  <c r="K68"/>
  <c r="L92"/>
  <c r="L67"/>
  <c r="L97"/>
  <c r="L98" l="1"/>
  <c r="K87"/>
  <c r="G87"/>
  <c r="L87" s="1"/>
  <c r="K67"/>
</calcChain>
</file>

<file path=xl/sharedStrings.xml><?xml version="1.0" encoding="utf-8"?>
<sst xmlns="http://schemas.openxmlformats.org/spreadsheetml/2006/main" count="213" uniqueCount="206">
  <si>
    <t>67-A</t>
  </si>
  <si>
    <t>Lado-A</t>
  </si>
  <si>
    <t>Informacion:</t>
  </si>
  <si>
    <t>informacionyestadisticas@sespas.gov.do</t>
  </si>
  <si>
    <t>DIRECCION GENERAL DE INFORMACION Y ESTADISTICA DE SALUD</t>
  </si>
  <si>
    <t>4to Trimestre (Oct-Nov-Dic)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</si>
  <si>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</si>
  <si>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</si>
  <si>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</si>
  <si>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</si>
  <si>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</si>
  <si>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</si>
  <si>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</si>
  <si>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</si>
  <si>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</si>
  <si>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</si>
  <si>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</si>
  <si>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</si>
  <si>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</si>
  <si>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</si>
  <si>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</si>
  <si>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</si>
  <si>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</si>
  <si>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</si>
  <si>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</si>
  <si>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</si>
  <si>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</si>
  <si>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</si>
  <si>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</si>
  <si>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</si>
  <si>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</si>
  <si>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</si>
  <si>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</si>
  <si>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</si>
  <si>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</si>
  <si>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</si>
  <si>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</si>
  <si>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</si>
  <si>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</si>
  <si>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</si>
  <si>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</si>
  <si>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</si>
  <si>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</si>
  <si>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</si>
  <si>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</si>
  <si>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</si>
  <si>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</si>
  <si>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</si>
  <si>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</si>
  <si>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</si>
  <si>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</si>
  <si>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</si>
  <si>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</si>
  <si>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</si>
  <si>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</si>
  <si>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</si>
  <si>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</si>
  <si>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</si>
  <si>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</si>
  <si>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</si>
  <si>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</si>
  <si>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</si>
  <si>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</si>
  <si>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</si>
  <si>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</si>
  <si>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</si>
  <si>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</si>
  <si>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</si>
  <si>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</si>
  <si>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</si>
  <si>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</si>
  <si>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</si>
  <si>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</si>
  <si>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</si>
  <si>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</si>
  <si>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</si>
  <si>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</si>
  <si>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</si>
  <si>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</si>
  <si>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</si>
  <si>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</si>
  <si>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</si>
  <si>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</si>
  <si>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</si>
  <si>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</si>
  <si>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</si>
  <si>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</si>
  <si>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</si>
  <si>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</si>
  <si>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</si>
  <si>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</si>
  <si>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</si>
  <si>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</si>
  <si>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</si>
  <si>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</si>
  <si>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</si>
  <si>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</si>
  <si>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</si>
  <si>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</si>
  <si>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</si>
  <si>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</si>
  <si>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</si>
  <si>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</si>
  <si>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</si>
  <si>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</si>
  <si>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</si>
  <si>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</si>
  <si>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</si>
  <si>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</si>
  <si>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</si>
  <si>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</si>
  <si>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</si>
  <si>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</si>
  <si>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</si>
  <si>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</si>
  <si>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</si>
  <si>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</si>
  <si>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</si>
  <si>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</si>
  <si>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</si>
  <si>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</si>
  <si>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</si>
  <si>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</si>
  <si>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</si>
  <si>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</si>
  <si>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</si>
  <si>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</si>
  <si>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</si>
  <si>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</si>
  <si>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</si>
  <si>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</si>
  <si>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</si>
  <si>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</si>
  <si>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</si>
  <si>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</si>
  <si>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</si>
  <si>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</si>
  <si>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</si>
  <si>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t>4.Obstetricia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</si>
  <si>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</si>
  <si>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</si>
  <si>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4.Ginecología</t>
  </si>
  <si>
    <t>4.Med. interna</t>
  </si>
  <si>
    <t>4.Cardiología</t>
  </si>
  <si>
    <t>4.Nefrología</t>
  </si>
  <si>
    <t>4.Gastroenterología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</si>
  <si>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</si>
  <si>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</si>
  <si>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4.Endocrinología</t>
  </si>
  <si>
    <t>4.Neumología</t>
  </si>
  <si>
    <t>4.Cirugía Gral.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</si>
  <si>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</si>
  <si>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4.Oftalmol-Otorrino</t>
  </si>
  <si>
    <t>4.Ortopedia</t>
  </si>
  <si>
    <t>4.Urología</t>
  </si>
  <si>
    <t>4.Neurocirugía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</si>
  <si>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</si>
  <si>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</si>
  <si>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</si>
  <si>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</si>
  <si>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</si>
  <si>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</si>
  <si>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</si>
  <si>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</si>
  <si>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</si>
  <si>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</si>
  <si>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</si>
  <si>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</si>
  <si>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</si>
  <si>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</si>
  <si>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</si>
  <si>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</si>
  <si>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</si>
  <si>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</si>
  <si>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</si>
  <si>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</si>
  <si>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</si>
  <si>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</si>
  <si>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</si>
  <si>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</si>
  <si>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</si>
  <si>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</si>
  <si>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</si>
  <si>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</si>
  <si>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</si>
  <si>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</si>
  <si>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</si>
  <si>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</si>
  <si>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</si>
  <si>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</si>
  <si>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</si>
  <si>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</si>
  <si>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</si>
  <si>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</si>
  <si>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</si>
  <si>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Director General Dr. Orlando Vargas Almonte</t>
  </si>
  <si>
    <t>FIRMA DEL RESPONSABLE</t>
  </si>
  <si>
    <t>FECHA DE ENVIÓ</t>
  </si>
  <si>
    <t>OBSERVACIONES:</t>
  </si>
  <si>
    <t>Dr. Cristian De Los Santos</t>
  </si>
  <si>
    <t>DIGITADO POR</t>
  </si>
  <si>
    <t>VALIDADO POR</t>
  </si>
  <si>
    <t>SISTEMA DE INFORMACIÓN Y ESTADÍSTICA DE SALUD</t>
  </si>
  <si>
    <t xml:space="preserve">LOS ALCARRIZOS </t>
  </si>
  <si>
    <t>HOSPITAL GENERAL DR. VINICIO CALVENTI</t>
  </si>
  <si>
    <t>4TO TRIMESTRE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</si>
</sst>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0.0"/>
  </numFmts>
  <fonts count="4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300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8" fillId="0" borderId="0" xfId="1" applyFont="1"/>
    <xf numFmtId="0" fontId="11" fillId="0" borderId="0" xfId="0" applyFont="1" applyAlignment="1" applyProtection="1"/>
    <xf numFmtId="0" fontId="15" fillId="0" borderId="0" xfId="0" applyFont="1" applyAlignment="1" applyProtection="1"/>
    <xf numFmtId="0" fontId="0" fillId="0" borderId="0" xfId="0" applyProtection="1">
      <protection locked="0"/>
    </xf>
    <xf numFmtId="0" fontId="12" fillId="0" borderId="1" xfId="0" applyFont="1" applyBorder="1" applyAlignment="1" applyProtection="1"/>
    <xf numFmtId="0" fontId="12" fillId="0" borderId="0" xfId="0" applyFont="1" applyBorder="1" applyAlignment="1" applyProtection="1"/>
    <xf numFmtId="0" fontId="0" fillId="0" borderId="0" xfId="0" applyProtection="1"/>
    <xf numFmtId="14" fontId="12" fillId="0" borderId="2" xfId="0" applyNumberFormat="1" applyFont="1" applyBorder="1" applyAlignment="1" applyProtection="1"/>
    <xf numFmtId="14" fontId="12" fillId="0" borderId="0" xfId="0" applyNumberFormat="1" applyFont="1" applyBorder="1" applyAlignment="1" applyProtection="1"/>
    <xf numFmtId="1" fontId="12" fillId="0" borderId="2" xfId="0" applyNumberFormat="1" applyFont="1" applyBorder="1" applyAlignment="1" applyProtection="1"/>
    <xf numFmtId="1" fontId="12" fillId="0" borderId="0" xfId="0" applyNumberFormat="1" applyFont="1" applyBorder="1" applyAlignment="1" applyProtection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8" fillId="3" borderId="0" xfId="0" applyFont="1" applyFill="1" applyBorder="1"/>
    <xf numFmtId="0" fontId="19" fillId="2" borderId="1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/>
    <xf numFmtId="0" fontId="19" fillId="2" borderId="21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3" fillId="0" borderId="19" xfId="0" applyFont="1" applyBorder="1" applyAlignment="1"/>
    <xf numFmtId="3" fontId="13" fillId="0" borderId="19" xfId="0" applyNumberFormat="1" applyFont="1" applyBorder="1" applyAlignment="1" applyProtection="1">
      <alignment horizontal="right"/>
    </xf>
    <xf numFmtId="3" fontId="20" fillId="2" borderId="13" xfId="0" applyNumberFormat="1" applyFont="1" applyFill="1" applyBorder="1" applyAlignment="1">
      <alignment horizontal="right"/>
    </xf>
    <xf numFmtId="0" fontId="18" fillId="3" borderId="0" xfId="0" applyFont="1" applyFill="1" applyBorder="1" applyAlignment="1"/>
    <xf numFmtId="3" fontId="13" fillId="0" borderId="22" xfId="0" applyNumberFormat="1" applyFont="1" applyBorder="1" applyAlignment="1" applyProtection="1">
      <alignment horizontal="right"/>
    </xf>
    <xf numFmtId="3" fontId="20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3" fillId="0" borderId="19" xfId="0" applyFont="1" applyBorder="1"/>
    <xf numFmtId="3" fontId="20" fillId="2" borderId="25" xfId="0" applyNumberFormat="1" applyFont="1" applyFill="1" applyBorder="1" applyAlignment="1">
      <alignment horizontal="right"/>
    </xf>
    <xf numFmtId="3" fontId="21" fillId="4" borderId="19" xfId="0" applyNumberFormat="1" applyFont="1" applyFill="1" applyBorder="1" applyAlignment="1" applyProtection="1">
      <alignment horizontal="right"/>
    </xf>
    <xf numFmtId="3" fontId="13" fillId="4" borderId="19" xfId="0" applyNumberFormat="1" applyFont="1" applyFill="1" applyBorder="1" applyAlignment="1" applyProtection="1">
      <alignment horizontal="right"/>
    </xf>
    <xf numFmtId="0" fontId="22" fillId="3" borderId="0" xfId="0" applyFont="1" applyFill="1" applyBorder="1"/>
    <xf numFmtId="0" fontId="2" fillId="0" borderId="0" xfId="0" applyFont="1"/>
    <xf numFmtId="0" fontId="20" fillId="2" borderId="30" xfId="0" applyFont="1" applyFill="1" applyBorder="1" applyProtection="1"/>
    <xf numFmtId="0" fontId="13" fillId="0" borderId="3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3" fontId="20" fillId="2" borderId="32" xfId="0" applyNumberFormat="1" applyFont="1" applyFill="1" applyBorder="1" applyAlignment="1" applyProtection="1">
      <alignment horizontal="right"/>
    </xf>
    <xf numFmtId="0" fontId="13" fillId="0" borderId="26" xfId="0" applyFont="1" applyBorder="1" applyAlignment="1"/>
    <xf numFmtId="0" fontId="13" fillId="0" borderId="2" xfId="0" applyFont="1" applyBorder="1" applyAlignment="1"/>
    <xf numFmtId="0" fontId="13" fillId="0" borderId="23" xfId="0" applyFont="1" applyBorder="1" applyAlignment="1"/>
    <xf numFmtId="3" fontId="20" fillId="2" borderId="33" xfId="0" applyNumberFormat="1" applyFont="1" applyFill="1" applyBorder="1" applyAlignment="1" applyProtection="1">
      <alignment horizontal="right"/>
    </xf>
    <xf numFmtId="3" fontId="20" fillId="2" borderId="33" xfId="0" applyNumberFormat="1" applyFont="1" applyFill="1" applyBorder="1" applyProtection="1"/>
    <xf numFmtId="0" fontId="13" fillId="0" borderId="34" xfId="0" applyFont="1" applyFill="1" applyBorder="1" applyAlignment="1"/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3" fontId="20" fillId="2" borderId="37" xfId="0" applyNumberFormat="1" applyFont="1" applyFill="1" applyBorder="1" applyAlignment="1" applyProtection="1"/>
    <xf numFmtId="0" fontId="23" fillId="3" borderId="0" xfId="0" applyFont="1" applyFill="1" applyBorder="1" applyAlignment="1"/>
    <xf numFmtId="0" fontId="24" fillId="3" borderId="0" xfId="0" applyFont="1" applyFill="1" applyBorder="1" applyAlignment="1"/>
    <xf numFmtId="0" fontId="25" fillId="0" borderId="0" xfId="0" applyFont="1"/>
    <xf numFmtId="0" fontId="26" fillId="0" borderId="38" xfId="0" applyFont="1" applyBorder="1" applyAlignment="1"/>
    <xf numFmtId="0" fontId="26" fillId="0" borderId="39" xfId="0" applyFont="1" applyBorder="1" applyAlignment="1"/>
    <xf numFmtId="0" fontId="0" fillId="0" borderId="39" xfId="0" applyBorder="1"/>
    <xf numFmtId="0" fontId="26" fillId="0" borderId="4" xfId="0" applyFont="1" applyBorder="1" applyAlignment="1">
      <alignment horizontal="center"/>
    </xf>
    <xf numFmtId="0" fontId="24" fillId="0" borderId="26" xfId="0" applyFont="1" applyBorder="1" applyProtection="1"/>
    <xf numFmtId="0" fontId="24" fillId="0" borderId="2" xfId="0" applyFont="1" applyBorder="1" applyProtection="1"/>
    <xf numFmtId="0" fontId="27" fillId="0" borderId="2" xfId="0" applyFont="1" applyBorder="1" applyProtection="1"/>
    <xf numFmtId="0" fontId="18" fillId="0" borderId="2" xfId="0" applyFont="1" applyBorder="1" applyAlignment="1" applyProtection="1">
      <alignment horizontal="center"/>
    </xf>
    <xf numFmtId="3" fontId="28" fillId="2" borderId="33" xfId="0" applyNumberFormat="1" applyFont="1" applyFill="1" applyBorder="1" applyAlignment="1" applyProtection="1">
      <alignment horizontal="right"/>
    </xf>
    <xf numFmtId="0" fontId="13" fillId="0" borderId="12" xfId="0" applyFont="1" applyBorder="1"/>
    <xf numFmtId="3" fontId="20" fillId="2" borderId="23" xfId="0" applyNumberFormat="1" applyFont="1" applyFill="1" applyBorder="1" applyAlignment="1">
      <alignment horizontal="right"/>
    </xf>
    <xf numFmtId="0" fontId="14" fillId="0" borderId="40" xfId="0" applyFont="1" applyBorder="1"/>
    <xf numFmtId="3" fontId="14" fillId="5" borderId="41" xfId="0" applyNumberFormat="1" applyFont="1" applyFill="1" applyBorder="1" applyAlignment="1">
      <alignment horizontal="right"/>
    </xf>
    <xf numFmtId="3" fontId="20" fillId="2" borderId="42" xfId="0" applyNumberFormat="1" applyFont="1" applyFill="1" applyBorder="1" applyAlignment="1">
      <alignment horizontal="right"/>
    </xf>
    <xf numFmtId="0" fontId="20" fillId="2" borderId="43" xfId="0" applyFont="1" applyFill="1" applyBorder="1" applyAlignment="1"/>
    <xf numFmtId="0" fontId="14" fillId="0" borderId="45" xfId="0" applyFont="1" applyBorder="1" applyAlignment="1"/>
    <xf numFmtId="0" fontId="14" fillId="0" borderId="0" xfId="0" applyFont="1" applyBorder="1" applyAlignment="1"/>
    <xf numFmtId="0" fontId="14" fillId="0" borderId="46" xfId="0" applyFont="1" applyBorder="1" applyAlignment="1"/>
    <xf numFmtId="0" fontId="14" fillId="0" borderId="47" xfId="0" applyFont="1" applyBorder="1" applyAlignment="1"/>
    <xf numFmtId="0" fontId="14" fillId="0" borderId="3" xfId="0" applyFont="1" applyBorder="1" applyAlignment="1"/>
    <xf numFmtId="0" fontId="14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4" fillId="0" borderId="34" xfId="0" applyFont="1" applyBorder="1" applyProtection="1"/>
    <xf numFmtId="0" fontId="24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9" fillId="0" borderId="0" xfId="0" applyFont="1"/>
    <xf numFmtId="0" fontId="24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9" fillId="7" borderId="0" xfId="0" applyFont="1" applyFill="1"/>
    <xf numFmtId="0" fontId="24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44" fontId="31" fillId="0" borderId="0" xfId="2" applyFont="1" applyBorder="1" applyAlignment="1"/>
    <xf numFmtId="0" fontId="11" fillId="0" borderId="0" xfId="0" applyFont="1" applyBorder="1" applyAlignment="1"/>
    <xf numFmtId="0" fontId="20" fillId="2" borderId="43" xfId="0" applyFont="1" applyFill="1" applyBorder="1" applyAlignment="1">
      <alignment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wrapText="1"/>
    </xf>
    <xf numFmtId="0" fontId="20" fillId="2" borderId="51" xfId="0" applyFont="1" applyFill="1" applyBorder="1" applyAlignment="1">
      <alignment horizontal="center"/>
    </xf>
    <xf numFmtId="0" fontId="33" fillId="0" borderId="18" xfId="0" applyFont="1" applyBorder="1"/>
    <xf numFmtId="3" fontId="34" fillId="0" borderId="21" xfId="3" applyNumberFormat="1" applyFont="1" applyBorder="1" applyProtection="1"/>
    <xf numFmtId="3" fontId="34" fillId="0" borderId="52" xfId="3" applyNumberFormat="1" applyFont="1" applyBorder="1" applyAlignment="1" applyProtection="1"/>
    <xf numFmtId="3" fontId="34" fillId="0" borderId="22" xfId="3" applyNumberFormat="1" applyFont="1" applyBorder="1" applyAlignment="1" applyProtection="1"/>
    <xf numFmtId="0" fontId="34" fillId="0" borderId="22" xfId="0" applyFont="1" applyBorder="1" applyProtection="1"/>
    <xf numFmtId="3" fontId="20" fillId="2" borderId="53" xfId="3" applyNumberFormat="1" applyFont="1" applyFill="1" applyBorder="1"/>
    <xf numFmtId="3" fontId="34" fillId="0" borderId="27" xfId="3" applyNumberFormat="1" applyFont="1" applyBorder="1" applyProtection="1">
      <protection locked="0"/>
    </xf>
    <xf numFmtId="3" fontId="35" fillId="2" borderId="19" xfId="3" applyNumberFormat="1" applyFont="1" applyFill="1" applyBorder="1" applyProtection="1">
      <protection locked="0"/>
    </xf>
    <xf numFmtId="164" fontId="35" fillId="2" borderId="19" xfId="3" applyNumberFormat="1" applyFont="1" applyFill="1" applyBorder="1" applyAlignment="1" applyProtection="1">
      <protection locked="0"/>
    </xf>
    <xf numFmtId="164" fontId="35" fillId="2" borderId="19" xfId="3" applyNumberFormat="1" applyFont="1" applyFill="1" applyBorder="1" applyProtection="1">
      <protection locked="0"/>
    </xf>
    <xf numFmtId="3" fontId="34" fillId="0" borderId="24" xfId="0" applyNumberFormat="1" applyFont="1" applyBorder="1" applyProtection="1">
      <protection locked="0"/>
    </xf>
    <xf numFmtId="3" fontId="34" fillId="0" borderId="20" xfId="3" applyNumberFormat="1" applyFont="1" applyBorder="1" applyProtection="1"/>
    <xf numFmtId="3" fontId="20" fillId="2" borderId="24" xfId="3" applyNumberFormat="1" applyFont="1" applyFill="1" applyBorder="1"/>
    <xf numFmtId="0" fontId="4" fillId="0" borderId="0" xfId="0" applyFont="1"/>
    <xf numFmtId="0" fontId="30" fillId="0" borderId="18" xfId="0" applyFont="1" applyBorder="1"/>
    <xf numFmtId="18" fontId="0" fillId="0" borderId="0" xfId="0" applyNumberFormat="1"/>
    <xf numFmtId="0" fontId="19" fillId="2" borderId="28" xfId="0" applyFont="1" applyFill="1" applyBorder="1"/>
    <xf numFmtId="3" fontId="32" fillId="2" borderId="54" xfId="3" applyNumberFormat="1" applyFont="1" applyFill="1" applyBorder="1"/>
    <xf numFmtId="3" fontId="32" fillId="2" borderId="28" xfId="3" applyNumberFormat="1" applyFont="1" applyFill="1" applyBorder="1"/>
    <xf numFmtId="3" fontId="32" fillId="2" borderId="29" xfId="3" applyNumberFormat="1" applyFont="1" applyFill="1" applyBorder="1"/>
    <xf numFmtId="3" fontId="32" fillId="2" borderId="55" xfId="3" applyNumberFormat="1" applyFont="1" applyFill="1" applyBorder="1"/>
    <xf numFmtId="4" fontId="32" fillId="2" borderId="29" xfId="3" applyNumberFormat="1" applyFont="1" applyFill="1" applyBorder="1"/>
    <xf numFmtId="4" fontId="32" fillId="2" borderId="30" xfId="3" applyNumberFormat="1" applyFont="1" applyFill="1" applyBorder="1"/>
    <xf numFmtId="0" fontId="11" fillId="0" borderId="45" xfId="0" applyFont="1" applyBorder="1"/>
    <xf numFmtId="0" fontId="11" fillId="0" borderId="0" xfId="0" applyFont="1" applyBorder="1"/>
    <xf numFmtId="165" fontId="11" fillId="0" borderId="0" xfId="0" applyNumberFormat="1" applyFont="1" applyBorder="1"/>
    <xf numFmtId="0" fontId="0" fillId="0" borderId="0" xfId="0" applyBorder="1"/>
    <xf numFmtId="0" fontId="31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27" xfId="0" applyFont="1" applyBorder="1" applyAlignment="1"/>
    <xf numFmtId="0" fontId="39" fillId="0" borderId="0" xfId="0" applyFont="1" applyBorder="1"/>
    <xf numFmtId="0" fontId="13" fillId="0" borderId="0" xfId="0" applyFont="1" applyBorder="1"/>
    <xf numFmtId="0" fontId="20" fillId="2" borderId="56" xfId="0" applyFont="1" applyFill="1" applyBorder="1" applyAlignment="1"/>
    <xf numFmtId="0" fontId="20" fillId="2" borderId="12" xfId="0" applyFont="1" applyFill="1" applyBorder="1"/>
    <xf numFmtId="0" fontId="20" fillId="2" borderId="12" xfId="0" applyFont="1" applyFill="1" applyBorder="1" applyAlignment="1">
      <alignment horizontal="left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/>
    <xf numFmtId="0" fontId="13" fillId="0" borderId="10" xfId="0" applyFont="1" applyBorder="1" applyAlignment="1">
      <alignment horizontal="left"/>
    </xf>
    <xf numFmtId="0" fontId="39" fillId="0" borderId="8" xfId="0" applyFont="1" applyBorder="1" applyProtection="1"/>
    <xf numFmtId="0" fontId="39" fillId="0" borderId="9" xfId="0" applyFont="1" applyBorder="1" applyProtection="1"/>
    <xf numFmtId="0" fontId="39" fillId="0" borderId="50" xfId="0" applyFont="1" applyBorder="1" applyProtection="1"/>
    <xf numFmtId="3" fontId="20" fillId="2" borderId="13" xfId="0" applyNumberFormat="1" applyFont="1" applyFill="1" applyBorder="1"/>
    <xf numFmtId="0" fontId="13" fillId="0" borderId="20" xfId="0" applyFont="1" applyBorder="1" applyAlignment="1">
      <alignment horizontal="left"/>
    </xf>
    <xf numFmtId="0" fontId="39" fillId="0" borderId="18" xfId="0" applyFont="1" applyBorder="1" applyProtection="1"/>
    <xf numFmtId="0" fontId="39" fillId="0" borderId="19" xfId="0" applyFont="1" applyBorder="1" applyProtection="1"/>
    <xf numFmtId="0" fontId="39" fillId="0" borderId="24" xfId="0" applyFont="1" applyBorder="1" applyProtection="1"/>
    <xf numFmtId="3" fontId="20" fillId="2" borderId="23" xfId="0" applyNumberFormat="1" applyFont="1" applyFill="1" applyBorder="1"/>
    <xf numFmtId="0" fontId="20" fillId="2" borderId="54" xfId="0" applyFont="1" applyFill="1" applyBorder="1" applyAlignment="1">
      <alignment horizontal="left"/>
    </xf>
    <xf numFmtId="0" fontId="20" fillId="2" borderId="28" xfId="0" applyFont="1" applyFill="1" applyBorder="1"/>
    <xf numFmtId="0" fontId="20" fillId="2" borderId="29" xfId="0" applyFont="1" applyFill="1" applyBorder="1"/>
    <xf numFmtId="0" fontId="20" fillId="2" borderId="30" xfId="0" applyFont="1" applyFill="1" applyBorder="1"/>
    <xf numFmtId="3" fontId="20" fillId="2" borderId="36" xfId="0" applyNumberFormat="1" applyFont="1" applyFill="1" applyBorder="1"/>
    <xf numFmtId="0" fontId="14" fillId="5" borderId="5" xfId="0" applyFont="1" applyFill="1" applyBorder="1" applyAlignment="1">
      <alignment vertical="center"/>
    </xf>
    <xf numFmtId="0" fontId="13" fillId="0" borderId="60" xfId="0" applyFont="1" applyBorder="1" applyAlignment="1">
      <alignment horizontal="left"/>
    </xf>
    <xf numFmtId="0" fontId="39" fillId="0" borderId="5" xfId="0" applyFont="1" applyBorder="1" applyProtection="1"/>
    <xf numFmtId="0" fontId="39" fillId="0" borderId="61" xfId="0" applyFont="1" applyBorder="1" applyProtection="1"/>
    <xf numFmtId="0" fontId="39" fillId="0" borderId="6" xfId="0" applyFont="1" applyBorder="1" applyProtection="1"/>
    <xf numFmtId="3" fontId="20" fillId="2" borderId="7" xfId="0" applyNumberFormat="1" applyFont="1" applyFill="1" applyBorder="1"/>
    <xf numFmtId="0" fontId="13" fillId="0" borderId="6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0" fillId="2" borderId="35" xfId="0" applyFont="1" applyFill="1" applyBorder="1" applyAlignment="1">
      <alignment horizontal="left"/>
    </xf>
    <xf numFmtId="1" fontId="20" fillId="2" borderId="28" xfId="0" applyNumberFormat="1" applyFont="1" applyFill="1" applyBorder="1"/>
    <xf numFmtId="1" fontId="20" fillId="2" borderId="29" xfId="0" applyNumberFormat="1" applyFont="1" applyFill="1" applyBorder="1"/>
    <xf numFmtId="1" fontId="20" fillId="2" borderId="30" xfId="0" applyNumberFormat="1" applyFont="1" applyFill="1" applyBorder="1"/>
    <xf numFmtId="1" fontId="0" fillId="0" borderId="0" xfId="0" applyNumberFormat="1"/>
    <xf numFmtId="0" fontId="39" fillId="0" borderId="8" xfId="0" applyFont="1" applyBorder="1"/>
    <xf numFmtId="0" fontId="39" fillId="0" borderId="28" xfId="0" applyFont="1" applyBorder="1"/>
    <xf numFmtId="0" fontId="13" fillId="0" borderId="54" xfId="0" applyFont="1" applyBorder="1" applyAlignment="1">
      <alignment horizontal="left"/>
    </xf>
    <xf numFmtId="0" fontId="39" fillId="0" borderId="28" xfId="0" applyFont="1" applyBorder="1" applyProtection="1"/>
    <xf numFmtId="0" fontId="39" fillId="0" borderId="29" xfId="0" applyFont="1" applyBorder="1" applyProtection="1"/>
    <xf numFmtId="0" fontId="39" fillId="0" borderId="30" xfId="0" applyFont="1" applyBorder="1" applyProtection="1"/>
    <xf numFmtId="0" fontId="12" fillId="0" borderId="0" xfId="0" applyFont="1" applyBorder="1" applyAlignment="1"/>
    <xf numFmtId="0" fontId="9" fillId="0" borderId="0" xfId="0" applyFont="1" applyBorder="1" applyAlignment="1"/>
    <xf numFmtId="0" fontId="3" fillId="0" borderId="31" xfId="0" applyFont="1" applyBorder="1" applyAlignment="1" applyProtection="1">
      <alignment vertical="top"/>
      <protection locked="0"/>
    </xf>
    <xf numFmtId="0" fontId="29" fillId="0" borderId="0" xfId="0" applyFont="1" applyAlignment="1"/>
    <xf numFmtId="3" fontId="12" fillId="0" borderId="0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40" fillId="0" borderId="0" xfId="0" applyFont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44" fontId="34" fillId="0" borderId="29" xfId="3" applyNumberFormat="1" applyFont="1" applyBorder="1" applyAlignment="1" applyProtection="1">
      <alignment horizontal="left"/>
    </xf>
    <xf numFmtId="44" fontId="34" fillId="0" borderId="30" xfId="3" applyNumberFormat="1" applyFont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3" xfId="0" applyNumberFormat="1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44" fontId="34" fillId="0" borderId="20" xfId="3" applyNumberFormat="1" applyFont="1" applyBorder="1" applyAlignment="1" applyProtection="1">
      <alignment horizontal="left"/>
    </xf>
    <xf numFmtId="44" fontId="34" fillId="0" borderId="23" xfId="3" applyNumberFormat="1" applyFont="1" applyBorder="1" applyAlignment="1" applyProtection="1">
      <alignment horizontal="left"/>
    </xf>
    <xf numFmtId="0" fontId="20" fillId="2" borderId="18" xfId="0" applyFont="1" applyFill="1" applyBorder="1" applyAlignment="1">
      <alignment horizontal="left"/>
    </xf>
    <xf numFmtId="0" fontId="20" fillId="2" borderId="19" xfId="0" applyFont="1" applyFill="1" applyBorder="1" applyAlignment="1">
      <alignment horizontal="left"/>
    </xf>
    <xf numFmtId="44" fontId="20" fillId="2" borderId="19" xfId="3" applyNumberFormat="1" applyFont="1" applyFill="1" applyBorder="1" applyAlignment="1">
      <alignment horizontal="left"/>
    </xf>
    <xf numFmtId="44" fontId="20" fillId="2" borderId="24" xfId="3" applyNumberFormat="1" applyFont="1" applyFill="1" applyBorder="1" applyAlignment="1">
      <alignment horizontal="left"/>
    </xf>
    <xf numFmtId="44" fontId="34" fillId="0" borderId="19" xfId="3" applyNumberFormat="1" applyFont="1" applyBorder="1" applyAlignment="1" applyProtection="1">
      <alignment horizontal="left"/>
    </xf>
    <xf numFmtId="44" fontId="34" fillId="0" borderId="24" xfId="3" applyNumberFormat="1" applyFont="1" applyBorder="1" applyAlignment="1" applyProtection="1">
      <alignment horizontal="left"/>
    </xf>
    <xf numFmtId="1" fontId="34" fillId="0" borderId="20" xfId="3" applyNumberFormat="1" applyFont="1" applyBorder="1" applyAlignment="1" applyProtection="1">
      <alignment horizontal="right"/>
    </xf>
    <xf numFmtId="1" fontId="34" fillId="0" borderId="23" xfId="3" applyNumberFormat="1" applyFont="1" applyBorder="1" applyAlignment="1" applyProtection="1">
      <alignment horizontal="right"/>
    </xf>
    <xf numFmtId="0" fontId="20" fillId="2" borderId="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6" fillId="0" borderId="45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6" fillId="0" borderId="46" xfId="0" applyFont="1" applyBorder="1" applyAlignment="1">
      <alignment horizontal="left" wrapText="1"/>
    </xf>
    <xf numFmtId="0" fontId="36" fillId="0" borderId="47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6" fillId="0" borderId="38" xfId="0" applyFont="1" applyBorder="1" applyAlignment="1">
      <alignment horizontal="left" vertical="top" wrapText="1"/>
    </xf>
    <xf numFmtId="0" fontId="36" fillId="0" borderId="39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36" fillId="0" borderId="45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6" fillId="0" borderId="47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19" fillId="2" borderId="19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32" fillId="2" borderId="50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left" wrapText="1"/>
    </xf>
    <xf numFmtId="0" fontId="36" fillId="0" borderId="39" xfId="0" applyFont="1" applyBorder="1" applyAlignment="1">
      <alignment horizontal="left" wrapText="1"/>
    </xf>
    <xf numFmtId="0" fontId="36" fillId="0" borderId="7" xfId="0" applyFont="1" applyBorder="1" applyAlignment="1">
      <alignment horizontal="left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3" fontId="20" fillId="2" borderId="14" xfId="0" applyNumberFormat="1" applyFont="1" applyFill="1" applyBorder="1" applyAlignment="1">
      <alignment horizontal="center"/>
    </xf>
    <xf numFmtId="3" fontId="20" fillId="2" borderId="48" xfId="0" applyNumberFormat="1" applyFont="1" applyFill="1" applyBorder="1" applyAlignment="1">
      <alignment horizontal="center"/>
    </xf>
    <xf numFmtId="0" fontId="29" fillId="0" borderId="0" xfId="0" applyFont="1" applyAlignment="1" applyProtection="1">
      <alignment horizontal="left"/>
      <protection locked="0"/>
    </xf>
    <xf numFmtId="44" fontId="31" fillId="0" borderId="38" xfId="2" applyFont="1" applyBorder="1" applyAlignment="1">
      <alignment horizontal="center"/>
    </xf>
    <xf numFmtId="44" fontId="31" fillId="0" borderId="39" xfId="2" applyFont="1" applyBorder="1" applyAlignment="1">
      <alignment horizontal="center"/>
    </xf>
    <xf numFmtId="44" fontId="31" fillId="0" borderId="7" xfId="2" applyFont="1" applyBorder="1" applyAlignment="1">
      <alignment horizontal="center"/>
    </xf>
    <xf numFmtId="0" fontId="20" fillId="2" borderId="38" xfId="0" applyFont="1" applyFill="1" applyBorder="1" applyAlignment="1">
      <alignment horizontal="left"/>
    </xf>
    <xf numFmtId="0" fontId="20" fillId="2" borderId="31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 wrapText="1"/>
    </xf>
    <xf numFmtId="0" fontId="20" fillId="2" borderId="27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0" fontId="2" fillId="0" borderId="0" xfId="0" applyFont="1" applyAlignment="1" applyProtection="1">
      <alignment horizontal="left" wrapText="1"/>
    </xf>
    <xf numFmtId="0" fontId="20" fillId="2" borderId="44" xfId="0" quotePrefix="1" applyFont="1" applyFill="1" applyBorder="1" applyAlignment="1">
      <alignment horizontal="left"/>
    </xf>
    <xf numFmtId="0" fontId="20" fillId="2" borderId="42" xfId="0" quotePrefix="1" applyFont="1" applyFill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4" fillId="0" borderId="0" xfId="0" applyFont="1" applyBorder="1" applyAlignment="1" applyProtection="1">
      <alignment horizontal="left"/>
    </xf>
    <xf numFmtId="0" fontId="16" fillId="0" borderId="3" xfId="0" applyFont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 applyProtection="1">
      <alignment horizontal="left"/>
    </xf>
    <xf numFmtId="0" fontId="13" fillId="0" borderId="1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</xf>
    <xf numFmtId="0" fontId="12" fillId="0" borderId="1" xfId="0" applyFont="1" applyBorder="1" applyAlignment="1" applyProtection="1">
      <alignment horizontal="left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55</xdr:row>
      <xdr:rowOff>95250</xdr:rowOff>
    </xdr:from>
    <xdr:to>
      <xdr:col>3</xdr:col>
      <xdr:colOff>104775</xdr:colOff>
      <xdr:row>57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876300" y="11010900"/>
          <a:ext cx="2657475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57150</xdr:colOff>
      <xdr:row>1</xdr:row>
      <xdr:rowOff>57150</xdr:rowOff>
    </xdr:from>
    <xdr:to>
      <xdr:col>7</xdr:col>
      <xdr:colOff>504825</xdr:colOff>
      <xdr:row>4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56</xdr:row>
      <xdr:rowOff>57150</xdr:rowOff>
    </xdr:from>
    <xdr:to>
      <xdr:col>3</xdr:col>
      <xdr:colOff>95250</xdr:colOff>
      <xdr:row>58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104775</xdr:colOff>
      <xdr:row>56</xdr:row>
      <xdr:rowOff>57150</xdr:rowOff>
    </xdr:from>
    <xdr:to>
      <xdr:col>3</xdr:col>
      <xdr:colOff>95250</xdr:colOff>
      <xdr:row>58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104775</xdr:colOff>
      <xdr:row>56</xdr:row>
      <xdr:rowOff>66675</xdr:rowOff>
    </xdr:from>
    <xdr:to>
      <xdr:col>3</xdr:col>
      <xdr:colOff>95250</xdr:colOff>
      <xdr:row>58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fanyPC/trabajo%20por%20a&#241;os%202009%20en%20adelante/TRABAJO%20%202019/67-A%20Y%2072-A%20_2019/67-A_2019_HOSPITALGENERAL+DR.%20VINICIO%20CALVEN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5">
          <cell r="F15" t="str">
            <v>Codigo:</v>
          </cell>
          <cell r="G15">
            <v>6867307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2">
          <cell r="F112">
            <v>0</v>
          </cell>
        </row>
      </sheetData>
      <sheetData sheetId="17">
        <row r="112">
          <cell r="F112">
            <v>0</v>
          </cell>
        </row>
      </sheetData>
      <sheetData sheetId="18">
        <row r="112">
          <cell r="F112">
            <v>0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2"/>
  <sheetViews>
    <sheetView tabSelected="1" workbookViewId="0">
      <selection activeCell="G12" sqref="G12:J13"/>
    </sheetView>
  </sheetViews>
  <sheetFormatPr baseColWidth="10" defaultRowHeight="15"/>
  <cols>
    <col min="2" max="2" width="24.85546875" customWidth="1"/>
    <col min="3" max="3" width="15.140625" customWidth="1"/>
    <col min="4" max="4" width="11.5703125" customWidth="1"/>
  </cols>
  <sheetData>
    <row r="2" spans="2:20" ht="19.5">
      <c r="B2" s="1" t="s">
        <v>0</v>
      </c>
      <c r="E2" s="292"/>
      <c r="F2" s="292"/>
      <c r="G2" s="292"/>
      <c r="H2" s="292"/>
      <c r="M2" s="2" t="s">
        <v>1</v>
      </c>
    </row>
    <row r="3" spans="2:20">
      <c r="B3" t="s">
        <v>2</v>
      </c>
      <c r="E3" s="292"/>
      <c r="F3" s="292"/>
      <c r="G3" s="292"/>
      <c r="H3" s="292"/>
    </row>
    <row r="4" spans="2:20">
      <c r="B4" s="3" t="s">
        <v>3</v>
      </c>
      <c r="E4" s="292"/>
      <c r="F4" s="292"/>
      <c r="G4" s="292"/>
      <c r="H4" s="292"/>
    </row>
    <row r="5" spans="2:20">
      <c r="E5" s="292"/>
      <c r="F5" s="292"/>
      <c r="G5" s="292"/>
      <c r="H5" s="292"/>
      <c r="O5" s="293"/>
      <c r="P5" s="293"/>
      <c r="Q5" s="293"/>
      <c r="R5" s="293"/>
    </row>
    <row r="6" spans="2:20">
      <c r="B6" s="294" t="s">
        <v>4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O6" s="293"/>
      <c r="P6" s="293"/>
      <c r="Q6" s="293"/>
      <c r="R6" s="293"/>
    </row>
    <row r="7" spans="2:20" ht="15.75">
      <c r="B7" s="295" t="s">
        <v>5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O7" s="274" t="s">
        <v>6</v>
      </c>
      <c r="P7" s="274"/>
      <c r="Q7" s="274"/>
      <c r="R7" s="274"/>
    </row>
    <row r="8" spans="2:20" ht="15.75">
      <c r="B8" s="4" t="s">
        <v>7</v>
      </c>
      <c r="C8" s="173"/>
      <c r="D8" s="296" t="s">
        <v>8</v>
      </c>
      <c r="E8" s="296"/>
      <c r="F8" s="297" t="str">
        <f>'[1]67-A'!E15:G15</f>
        <v>Codigo:</v>
      </c>
      <c r="G8" s="297"/>
      <c r="H8" s="297"/>
      <c r="I8" s="298" t="s">
        <v>9</v>
      </c>
      <c r="J8" s="298"/>
      <c r="K8" s="299" t="s">
        <v>203</v>
      </c>
      <c r="L8" s="299"/>
      <c r="M8" s="5"/>
      <c r="N8" s="6"/>
      <c r="O8" s="274"/>
      <c r="P8" s="274"/>
      <c r="Q8" s="274"/>
      <c r="R8" s="274"/>
    </row>
    <row r="9" spans="2:20" ht="15.75">
      <c r="B9" s="4" t="s">
        <v>10</v>
      </c>
      <c r="C9" s="280" t="s">
        <v>204</v>
      </c>
      <c r="D9" s="280"/>
      <c r="E9" s="280"/>
      <c r="F9" s="280"/>
      <c r="G9" s="4" t="s">
        <v>11</v>
      </c>
      <c r="H9" s="7">
        <f>'[1]67-A'!G16:I16</f>
        <v>0</v>
      </c>
      <c r="I9" s="8"/>
      <c r="J9" s="8"/>
      <c r="K9" s="9"/>
      <c r="L9" s="8"/>
      <c r="M9" s="5"/>
    </row>
    <row r="10" spans="2:20" ht="15.75">
      <c r="B10" s="4"/>
      <c r="C10" s="10" t="s">
        <v>205</v>
      </c>
      <c r="D10" s="11"/>
      <c r="F10" s="4" t="s">
        <v>12</v>
      </c>
      <c r="G10" s="12">
        <v>2019</v>
      </c>
      <c r="I10" s="13"/>
      <c r="J10" s="13"/>
      <c r="K10" s="9"/>
      <c r="L10" s="8"/>
      <c r="M10" s="5"/>
      <c r="O10" s="274" t="s">
        <v>13</v>
      </c>
      <c r="P10" s="274"/>
      <c r="Q10" s="274"/>
      <c r="R10" s="274"/>
    </row>
    <row r="11" spans="2:20" ht="16.5" thickBot="1">
      <c r="B11" s="281" t="s">
        <v>14</v>
      </c>
      <c r="C11" s="281"/>
      <c r="D11" s="281"/>
      <c r="E11" s="281"/>
      <c r="F11" s="14"/>
      <c r="G11" s="14" t="s">
        <v>15</v>
      </c>
      <c r="H11" s="14"/>
      <c r="I11" s="14"/>
      <c r="J11" s="14"/>
      <c r="K11" s="14"/>
      <c r="L11" s="15"/>
      <c r="M11" s="16"/>
      <c r="O11" s="274"/>
      <c r="P11" s="274"/>
      <c r="Q11" s="274"/>
      <c r="R11" s="274"/>
    </row>
    <row r="12" spans="2:20">
      <c r="B12" s="282" t="s">
        <v>16</v>
      </c>
      <c r="C12" s="17" t="s">
        <v>17</v>
      </c>
      <c r="D12" s="18" t="s">
        <v>18</v>
      </c>
      <c r="E12" s="284" t="s">
        <v>19</v>
      </c>
      <c r="F12" s="19"/>
      <c r="G12" s="286" t="s">
        <v>20</v>
      </c>
      <c r="H12" s="287"/>
      <c r="I12" s="287"/>
      <c r="J12" s="288"/>
      <c r="K12" s="20" t="s">
        <v>21</v>
      </c>
      <c r="L12" s="21" t="s">
        <v>22</v>
      </c>
      <c r="M12" s="290" t="s">
        <v>23</v>
      </c>
      <c r="O12" s="274"/>
      <c r="P12" s="274"/>
      <c r="Q12" s="274"/>
      <c r="R12" s="274"/>
    </row>
    <row r="13" spans="2:20" ht="15.75" thickBot="1">
      <c r="B13" s="283"/>
      <c r="C13" s="22" t="s">
        <v>24</v>
      </c>
      <c r="D13" s="23" t="s">
        <v>25</v>
      </c>
      <c r="E13" s="285"/>
      <c r="F13" s="19"/>
      <c r="G13" s="289"/>
      <c r="H13" s="230"/>
      <c r="I13" s="230"/>
      <c r="J13" s="231"/>
      <c r="K13" s="24" t="s">
        <v>26</v>
      </c>
      <c r="L13" s="25" t="s">
        <v>27</v>
      </c>
      <c r="M13" s="291"/>
    </row>
    <row r="14" spans="2:20">
      <c r="B14" s="26" t="s">
        <v>28</v>
      </c>
      <c r="C14" s="27">
        <v>0</v>
      </c>
      <c r="D14" s="27">
        <v>0</v>
      </c>
      <c r="E14" s="28">
        <f>SUM(D14+C14)</f>
        <v>0</v>
      </c>
      <c r="F14" s="29"/>
      <c r="G14" s="196" t="s">
        <v>29</v>
      </c>
      <c r="H14" s="197"/>
      <c r="I14" s="197"/>
      <c r="J14" s="197"/>
      <c r="K14" s="27">
        <v>559</v>
      </c>
      <c r="L14" s="30">
        <v>0</v>
      </c>
      <c r="M14" s="31">
        <f>SUM(L14+K14)</f>
        <v>559</v>
      </c>
      <c r="N14" s="32"/>
      <c r="O14" s="32"/>
      <c r="P14" s="32"/>
      <c r="Q14" s="32"/>
      <c r="R14" s="32"/>
      <c r="S14" s="32"/>
      <c r="T14" s="32"/>
    </row>
    <row r="15" spans="2:20">
      <c r="B15" s="33" t="s">
        <v>30</v>
      </c>
      <c r="C15" s="27">
        <v>151</v>
      </c>
      <c r="D15" s="27">
        <v>2623</v>
      </c>
      <c r="E15" s="34">
        <f t="shared" ref="E15:E52" si="0">SUM(D15+C15)</f>
        <v>2774</v>
      </c>
      <c r="F15" s="19"/>
      <c r="G15" s="196" t="s">
        <v>31</v>
      </c>
      <c r="H15" s="197"/>
      <c r="I15" s="197"/>
      <c r="J15" s="197"/>
      <c r="K15" s="27">
        <v>2981</v>
      </c>
      <c r="L15" s="27">
        <v>2149</v>
      </c>
      <c r="M15" s="31">
        <f t="shared" ref="M15:M34" si="1">SUM(L15+K15)</f>
        <v>5130</v>
      </c>
    </row>
    <row r="16" spans="2:20">
      <c r="B16" s="33" t="s">
        <v>32</v>
      </c>
      <c r="C16" s="27">
        <v>273</v>
      </c>
      <c r="D16" s="27">
        <v>1738</v>
      </c>
      <c r="E16" s="34">
        <f t="shared" si="0"/>
        <v>2011</v>
      </c>
      <c r="F16" s="19"/>
      <c r="G16" s="196" t="s">
        <v>33</v>
      </c>
      <c r="H16" s="197"/>
      <c r="I16" s="197"/>
      <c r="J16" s="197"/>
      <c r="K16" s="27">
        <v>2643</v>
      </c>
      <c r="L16" s="27">
        <v>692</v>
      </c>
      <c r="M16" s="31">
        <f t="shared" si="1"/>
        <v>3335</v>
      </c>
    </row>
    <row r="17" spans="2:13">
      <c r="B17" s="33" t="s">
        <v>34</v>
      </c>
      <c r="C17" s="27">
        <v>78</v>
      </c>
      <c r="D17" s="27">
        <v>1163</v>
      </c>
      <c r="E17" s="34">
        <f t="shared" si="0"/>
        <v>1241</v>
      </c>
      <c r="F17" s="19"/>
      <c r="G17" s="196" t="s">
        <v>35</v>
      </c>
      <c r="H17" s="197"/>
      <c r="I17" s="197"/>
      <c r="J17" s="197"/>
      <c r="K17" s="27">
        <v>0</v>
      </c>
      <c r="L17" s="27">
        <v>0</v>
      </c>
      <c r="M17" s="31">
        <f t="shared" si="1"/>
        <v>0</v>
      </c>
    </row>
    <row r="18" spans="2:13">
      <c r="B18" s="33" t="s">
        <v>36</v>
      </c>
      <c r="C18" s="27">
        <v>243</v>
      </c>
      <c r="D18" s="27">
        <v>848</v>
      </c>
      <c r="E18" s="34">
        <f t="shared" si="0"/>
        <v>1091</v>
      </c>
      <c r="F18" s="19"/>
      <c r="G18" s="196" t="s">
        <v>37</v>
      </c>
      <c r="H18" s="197"/>
      <c r="I18" s="197"/>
      <c r="J18" s="197"/>
      <c r="K18" s="27">
        <v>74</v>
      </c>
      <c r="L18" s="27">
        <v>19</v>
      </c>
      <c r="M18" s="31">
        <f t="shared" si="1"/>
        <v>93</v>
      </c>
    </row>
    <row r="19" spans="2:13">
      <c r="B19" s="33" t="s">
        <v>38</v>
      </c>
      <c r="C19" s="27">
        <v>468</v>
      </c>
      <c r="D19" s="27">
        <v>475</v>
      </c>
      <c r="E19" s="34">
        <f t="shared" si="0"/>
        <v>943</v>
      </c>
      <c r="F19" s="19"/>
      <c r="G19" s="277" t="s">
        <v>39</v>
      </c>
      <c r="H19" s="278"/>
      <c r="I19" s="278"/>
      <c r="J19" s="278"/>
      <c r="K19" s="27">
        <v>107</v>
      </c>
      <c r="L19" s="27">
        <v>50</v>
      </c>
      <c r="M19" s="31">
        <f t="shared" si="1"/>
        <v>157</v>
      </c>
    </row>
    <row r="20" spans="2:13">
      <c r="B20" s="33" t="s">
        <v>40</v>
      </c>
      <c r="C20" s="27">
        <v>198</v>
      </c>
      <c r="D20" s="27">
        <v>616</v>
      </c>
      <c r="E20" s="34">
        <f t="shared" si="0"/>
        <v>814</v>
      </c>
      <c r="F20" s="19"/>
      <c r="G20" s="277" t="s">
        <v>41</v>
      </c>
      <c r="H20" s="278"/>
      <c r="I20" s="278"/>
      <c r="J20" s="279"/>
      <c r="K20" s="27">
        <v>0</v>
      </c>
      <c r="L20" s="27">
        <v>0</v>
      </c>
      <c r="M20" s="31">
        <f t="shared" si="1"/>
        <v>0</v>
      </c>
    </row>
    <row r="21" spans="2:13">
      <c r="B21" s="33" t="s">
        <v>42</v>
      </c>
      <c r="C21" s="27">
        <v>0</v>
      </c>
      <c r="D21" s="27">
        <v>0</v>
      </c>
      <c r="E21" s="34">
        <f t="shared" si="0"/>
        <v>0</v>
      </c>
      <c r="F21" s="19"/>
      <c r="G21" s="277" t="s">
        <v>43</v>
      </c>
      <c r="H21" s="278"/>
      <c r="I21" s="278"/>
      <c r="J21" s="279"/>
      <c r="K21" s="27">
        <v>0</v>
      </c>
      <c r="L21" s="27">
        <v>0</v>
      </c>
      <c r="M21" s="31">
        <f t="shared" si="1"/>
        <v>0</v>
      </c>
    </row>
    <row r="22" spans="2:13">
      <c r="B22" s="33" t="s">
        <v>44</v>
      </c>
      <c r="C22" s="27">
        <v>292</v>
      </c>
      <c r="D22" s="27">
        <v>456</v>
      </c>
      <c r="E22" s="34">
        <f t="shared" si="0"/>
        <v>748</v>
      </c>
      <c r="F22" s="19"/>
      <c r="G22" s="277" t="s">
        <v>45</v>
      </c>
      <c r="H22" s="278"/>
      <c r="I22" s="278"/>
      <c r="J22" s="279"/>
      <c r="K22" s="27">
        <v>0</v>
      </c>
      <c r="L22" s="27">
        <v>0</v>
      </c>
      <c r="M22" s="31">
        <f t="shared" si="1"/>
        <v>0</v>
      </c>
    </row>
    <row r="23" spans="2:13">
      <c r="B23" s="33" t="s">
        <v>46</v>
      </c>
      <c r="C23" s="27">
        <v>174</v>
      </c>
      <c r="D23" s="27">
        <v>238</v>
      </c>
      <c r="E23" s="34">
        <f t="shared" si="0"/>
        <v>412</v>
      </c>
      <c r="F23" s="19"/>
      <c r="G23" s="277" t="s">
        <v>47</v>
      </c>
      <c r="H23" s="278"/>
      <c r="I23" s="278"/>
      <c r="J23" s="279"/>
      <c r="K23" s="27">
        <v>899</v>
      </c>
      <c r="L23" s="27">
        <v>863</v>
      </c>
      <c r="M23" s="31">
        <f t="shared" si="1"/>
        <v>1762</v>
      </c>
    </row>
    <row r="24" spans="2:13">
      <c r="B24" s="33" t="s">
        <v>48</v>
      </c>
      <c r="C24" s="27">
        <v>27</v>
      </c>
      <c r="D24" s="27">
        <v>195</v>
      </c>
      <c r="E24" s="34">
        <f t="shared" si="0"/>
        <v>222</v>
      </c>
      <c r="F24" s="19"/>
      <c r="G24" s="277" t="s">
        <v>49</v>
      </c>
      <c r="H24" s="278"/>
      <c r="I24" s="278"/>
      <c r="J24" s="279"/>
      <c r="K24" s="27">
        <v>38</v>
      </c>
      <c r="L24" s="27">
        <v>0</v>
      </c>
      <c r="M24" s="31">
        <f t="shared" si="1"/>
        <v>38</v>
      </c>
    </row>
    <row r="25" spans="2:13">
      <c r="B25" s="33" t="s">
        <v>50</v>
      </c>
      <c r="C25" s="27">
        <v>108</v>
      </c>
      <c r="D25" s="27">
        <v>290</v>
      </c>
      <c r="E25" s="34">
        <f t="shared" si="0"/>
        <v>398</v>
      </c>
      <c r="F25" s="19"/>
      <c r="G25" s="277" t="s">
        <v>51</v>
      </c>
      <c r="H25" s="278"/>
      <c r="I25" s="278"/>
      <c r="J25" s="279"/>
      <c r="K25" s="27">
        <v>0</v>
      </c>
      <c r="L25" s="27">
        <v>0</v>
      </c>
      <c r="M25" s="31">
        <f t="shared" si="1"/>
        <v>0</v>
      </c>
    </row>
    <row r="26" spans="2:13">
      <c r="B26" s="33" t="s">
        <v>52</v>
      </c>
      <c r="C26" s="27">
        <v>371</v>
      </c>
      <c r="D26" s="27">
        <v>1052</v>
      </c>
      <c r="E26" s="34">
        <f t="shared" si="0"/>
        <v>1423</v>
      </c>
      <c r="F26" s="19"/>
      <c r="G26" s="277" t="s">
        <v>53</v>
      </c>
      <c r="H26" s="278"/>
      <c r="I26" s="278"/>
      <c r="J26" s="279"/>
      <c r="K26" s="27">
        <v>0</v>
      </c>
      <c r="L26" s="27">
        <v>0</v>
      </c>
      <c r="M26" s="31">
        <f t="shared" si="1"/>
        <v>0</v>
      </c>
    </row>
    <row r="27" spans="2:13">
      <c r="B27" s="33" t="s">
        <v>54</v>
      </c>
      <c r="C27" s="27">
        <v>113</v>
      </c>
      <c r="D27" s="27">
        <v>397</v>
      </c>
      <c r="E27" s="34">
        <f t="shared" si="0"/>
        <v>510</v>
      </c>
      <c r="F27" s="19"/>
      <c r="G27" s="277" t="s">
        <v>55</v>
      </c>
      <c r="H27" s="278"/>
      <c r="I27" s="278"/>
      <c r="J27" s="279"/>
      <c r="K27" s="27">
        <v>0</v>
      </c>
      <c r="L27" s="27">
        <v>0</v>
      </c>
      <c r="M27" s="31">
        <f t="shared" si="1"/>
        <v>0</v>
      </c>
    </row>
    <row r="28" spans="2:13">
      <c r="B28" s="33" t="s">
        <v>56</v>
      </c>
      <c r="C28" s="27">
        <v>54</v>
      </c>
      <c r="D28" s="27">
        <v>148</v>
      </c>
      <c r="E28" s="34">
        <f t="shared" si="0"/>
        <v>202</v>
      </c>
      <c r="F28" s="19"/>
      <c r="G28" s="277" t="s">
        <v>57</v>
      </c>
      <c r="H28" s="278"/>
      <c r="I28" s="278"/>
      <c r="J28" s="279"/>
      <c r="K28" s="27">
        <v>0</v>
      </c>
      <c r="L28" s="27">
        <v>0</v>
      </c>
      <c r="M28" s="31">
        <f t="shared" si="1"/>
        <v>0</v>
      </c>
    </row>
    <row r="29" spans="2:13">
      <c r="B29" s="33" t="s">
        <v>58</v>
      </c>
      <c r="C29" s="27">
        <v>56</v>
      </c>
      <c r="D29" s="27">
        <v>237</v>
      </c>
      <c r="E29" s="34">
        <f t="shared" si="0"/>
        <v>293</v>
      </c>
      <c r="F29" s="19"/>
      <c r="G29" s="277" t="s">
        <v>59</v>
      </c>
      <c r="H29" s="278"/>
      <c r="I29" s="278"/>
      <c r="J29" s="279"/>
      <c r="K29" s="27">
        <v>0</v>
      </c>
      <c r="L29" s="27">
        <v>0</v>
      </c>
      <c r="M29" s="31">
        <f t="shared" si="1"/>
        <v>0</v>
      </c>
    </row>
    <row r="30" spans="2:13">
      <c r="B30" s="33" t="s">
        <v>60</v>
      </c>
      <c r="C30" s="27">
        <v>73</v>
      </c>
      <c r="D30" s="27">
        <v>143</v>
      </c>
      <c r="E30" s="34">
        <f t="shared" si="0"/>
        <v>216</v>
      </c>
      <c r="F30" s="19"/>
      <c r="G30" s="277" t="s">
        <v>61</v>
      </c>
      <c r="H30" s="278"/>
      <c r="I30" s="278"/>
      <c r="J30" s="279"/>
      <c r="K30" s="35"/>
      <c r="L30" s="27">
        <v>655</v>
      </c>
      <c r="M30" s="31">
        <f t="shared" si="1"/>
        <v>655</v>
      </c>
    </row>
    <row r="31" spans="2:13">
      <c r="B31" s="33" t="s">
        <v>62</v>
      </c>
      <c r="C31" s="27">
        <v>0</v>
      </c>
      <c r="D31" s="27">
        <v>0</v>
      </c>
      <c r="E31" s="34">
        <f t="shared" si="0"/>
        <v>0</v>
      </c>
      <c r="F31" s="19"/>
      <c r="G31" s="196" t="s">
        <v>63</v>
      </c>
      <c r="H31" s="197"/>
      <c r="I31" s="197"/>
      <c r="J31" s="197"/>
      <c r="K31" s="27">
        <v>271</v>
      </c>
      <c r="L31" s="36"/>
      <c r="M31" s="31">
        <f t="shared" si="1"/>
        <v>271</v>
      </c>
    </row>
    <row r="32" spans="2:13">
      <c r="B32" s="33" t="s">
        <v>64</v>
      </c>
      <c r="C32" s="27">
        <v>42</v>
      </c>
      <c r="D32" s="27">
        <v>791</v>
      </c>
      <c r="E32" s="34">
        <f t="shared" si="0"/>
        <v>833</v>
      </c>
      <c r="F32" s="19"/>
      <c r="G32" s="196" t="s">
        <v>65</v>
      </c>
      <c r="H32" s="197"/>
      <c r="I32" s="197"/>
      <c r="J32" s="197"/>
      <c r="K32" s="27">
        <v>11615</v>
      </c>
      <c r="L32" s="27">
        <v>25592</v>
      </c>
      <c r="M32" s="31">
        <f t="shared" si="1"/>
        <v>37207</v>
      </c>
    </row>
    <row r="33" spans="2:20">
      <c r="B33" s="33" t="s">
        <v>66</v>
      </c>
      <c r="C33" s="27">
        <v>0</v>
      </c>
      <c r="D33" s="27">
        <v>0</v>
      </c>
      <c r="E33" s="34">
        <f t="shared" si="0"/>
        <v>0</v>
      </c>
      <c r="F33" s="19"/>
      <c r="G33" s="196" t="s">
        <v>67</v>
      </c>
      <c r="H33" s="197"/>
      <c r="I33" s="197"/>
      <c r="J33" s="197"/>
      <c r="K33" s="27">
        <v>0</v>
      </c>
      <c r="L33" s="27">
        <v>0</v>
      </c>
      <c r="M33" s="31">
        <f t="shared" si="1"/>
        <v>0</v>
      </c>
    </row>
    <row r="34" spans="2:20">
      <c r="B34" s="33" t="s">
        <v>68</v>
      </c>
      <c r="C34" s="27">
        <v>58</v>
      </c>
      <c r="D34" s="27">
        <v>39</v>
      </c>
      <c r="E34" s="34">
        <f t="shared" si="0"/>
        <v>97</v>
      </c>
      <c r="F34" s="37"/>
      <c r="G34" s="196" t="s">
        <v>69</v>
      </c>
      <c r="H34" s="197"/>
      <c r="I34" s="197"/>
      <c r="J34" s="197"/>
      <c r="K34" s="27">
        <v>0</v>
      </c>
      <c r="L34" s="27">
        <v>0</v>
      </c>
      <c r="M34" s="31">
        <f t="shared" si="1"/>
        <v>0</v>
      </c>
      <c r="N34" s="38"/>
      <c r="O34" s="38"/>
      <c r="P34" s="38"/>
      <c r="Q34" s="38"/>
      <c r="R34" s="38"/>
      <c r="S34" s="38"/>
      <c r="T34" s="38"/>
    </row>
    <row r="35" spans="2:20" ht="15.75" thickBot="1">
      <c r="B35" s="33" t="s">
        <v>70</v>
      </c>
      <c r="C35" s="27">
        <v>277</v>
      </c>
      <c r="D35" s="27">
        <v>930</v>
      </c>
      <c r="E35" s="34">
        <f t="shared" si="0"/>
        <v>1207</v>
      </c>
      <c r="F35" s="37"/>
      <c r="G35" s="272" t="s">
        <v>71</v>
      </c>
      <c r="H35" s="273"/>
      <c r="I35" s="273"/>
      <c r="J35" s="273"/>
      <c r="K35" s="27">
        <v>0</v>
      </c>
      <c r="L35" s="27">
        <v>0</v>
      </c>
      <c r="M35" s="39">
        <f>L35+K35</f>
        <v>0</v>
      </c>
      <c r="N35" s="38"/>
      <c r="O35" s="38"/>
      <c r="P35" s="38"/>
      <c r="Q35" s="38"/>
      <c r="R35" s="38"/>
      <c r="S35" s="38"/>
      <c r="T35" s="38"/>
    </row>
    <row r="36" spans="2:20">
      <c r="B36" s="33" t="s">
        <v>72</v>
      </c>
      <c r="C36" s="27">
        <v>69</v>
      </c>
      <c r="D36" s="27">
        <v>1124</v>
      </c>
      <c r="E36" s="34">
        <f t="shared" si="0"/>
        <v>1193</v>
      </c>
      <c r="F36" s="19"/>
      <c r="G36" s="40" t="s">
        <v>73</v>
      </c>
      <c r="H36" s="41"/>
      <c r="I36" s="41"/>
      <c r="J36" s="41"/>
      <c r="K36" s="42"/>
      <c r="L36" s="42"/>
      <c r="M36" s="43">
        <v>9</v>
      </c>
    </row>
    <row r="37" spans="2:20">
      <c r="B37" s="33" t="s">
        <v>74</v>
      </c>
      <c r="C37" s="27">
        <v>75</v>
      </c>
      <c r="D37" s="27">
        <v>229</v>
      </c>
      <c r="E37" s="34">
        <f t="shared" si="0"/>
        <v>304</v>
      </c>
      <c r="F37" s="19"/>
      <c r="G37" s="44" t="s">
        <v>75</v>
      </c>
      <c r="H37" s="45"/>
      <c r="I37" s="45"/>
      <c r="J37" s="45"/>
      <c r="K37" s="45"/>
      <c r="L37" s="46"/>
      <c r="M37" s="47">
        <v>328</v>
      </c>
    </row>
    <row r="38" spans="2:20">
      <c r="B38" s="33" t="s">
        <v>76</v>
      </c>
      <c r="C38" s="27">
        <v>339</v>
      </c>
      <c r="D38" s="27">
        <v>309</v>
      </c>
      <c r="E38" s="34">
        <f t="shared" si="0"/>
        <v>648</v>
      </c>
      <c r="F38" s="19"/>
      <c r="G38" s="44" t="s">
        <v>77</v>
      </c>
      <c r="H38" s="45"/>
      <c r="I38" s="45"/>
      <c r="J38" s="45"/>
      <c r="K38" s="45"/>
      <c r="L38" s="46"/>
      <c r="M38" s="47">
        <v>418</v>
      </c>
    </row>
    <row r="39" spans="2:20">
      <c r="B39" s="33" t="s">
        <v>78</v>
      </c>
      <c r="C39" s="27">
        <v>206</v>
      </c>
      <c r="D39" s="27">
        <v>650</v>
      </c>
      <c r="E39" s="34">
        <f t="shared" si="0"/>
        <v>856</v>
      </c>
      <c r="F39" s="19"/>
      <c r="G39" s="44" t="s">
        <v>79</v>
      </c>
      <c r="H39" s="45"/>
      <c r="I39" s="45"/>
      <c r="J39" s="45"/>
      <c r="K39" s="45"/>
      <c r="L39" s="46"/>
      <c r="M39" s="47">
        <v>0</v>
      </c>
    </row>
    <row r="40" spans="2:20">
      <c r="B40" s="33" t="s">
        <v>80</v>
      </c>
      <c r="C40" s="27">
        <v>354</v>
      </c>
      <c r="D40" s="27">
        <v>758</v>
      </c>
      <c r="E40" s="34">
        <f t="shared" si="0"/>
        <v>1112</v>
      </c>
      <c r="F40" s="19"/>
      <c r="G40" s="44" t="s">
        <v>81</v>
      </c>
      <c r="H40" s="45"/>
      <c r="I40" s="45"/>
      <c r="J40" s="45"/>
      <c r="K40" s="45"/>
      <c r="L40" s="46"/>
      <c r="M40" s="48">
        <v>6</v>
      </c>
    </row>
    <row r="41" spans="2:20" ht="15.75" thickBot="1">
      <c r="B41" s="33" t="s">
        <v>82</v>
      </c>
      <c r="C41" s="27">
        <v>692</v>
      </c>
      <c r="D41" s="27">
        <v>331</v>
      </c>
      <c r="E41" s="34">
        <f t="shared" si="0"/>
        <v>1023</v>
      </c>
      <c r="F41" s="19"/>
      <c r="G41" s="49" t="s">
        <v>83</v>
      </c>
      <c r="H41" s="50"/>
      <c r="I41" s="50"/>
      <c r="J41" s="50"/>
      <c r="K41" s="50"/>
      <c r="L41" s="51"/>
      <c r="M41" s="52">
        <v>531</v>
      </c>
    </row>
    <row r="42" spans="2:20" ht="15.75" thickBot="1">
      <c r="B42" s="33" t="s">
        <v>84</v>
      </c>
      <c r="C42" s="27">
        <v>134</v>
      </c>
      <c r="D42" s="27">
        <v>506</v>
      </c>
      <c r="E42" s="34">
        <f t="shared" si="0"/>
        <v>640</v>
      </c>
      <c r="F42" s="19"/>
      <c r="G42" s="49" t="s">
        <v>85</v>
      </c>
      <c r="H42" s="50"/>
      <c r="I42" s="50"/>
      <c r="J42" s="50"/>
      <c r="K42" s="50"/>
      <c r="L42" s="51"/>
      <c r="M42" s="52">
        <v>0</v>
      </c>
    </row>
    <row r="43" spans="2:20" ht="15.75" thickBot="1">
      <c r="B43" s="33" t="s">
        <v>86</v>
      </c>
      <c r="C43" s="27">
        <v>255</v>
      </c>
      <c r="D43" s="27">
        <v>347</v>
      </c>
      <c r="E43" s="34">
        <f t="shared" si="0"/>
        <v>602</v>
      </c>
      <c r="F43" s="19"/>
      <c r="G43" s="49" t="s">
        <v>87</v>
      </c>
      <c r="H43" s="50"/>
      <c r="I43" s="50"/>
      <c r="J43" s="50"/>
      <c r="K43" s="50"/>
      <c r="L43" s="51"/>
      <c r="M43" s="52">
        <v>0</v>
      </c>
    </row>
    <row r="44" spans="2:20" ht="16.5" thickBot="1">
      <c r="B44" s="33" t="s">
        <v>88</v>
      </c>
      <c r="C44" s="27">
        <v>219</v>
      </c>
      <c r="D44" s="27">
        <v>82</v>
      </c>
      <c r="E44" s="34">
        <f t="shared" si="0"/>
        <v>301</v>
      </c>
      <c r="F44" s="53"/>
      <c r="G44" s="49" t="s">
        <v>89</v>
      </c>
      <c r="H44" s="50"/>
      <c r="I44" s="50"/>
      <c r="J44" s="50"/>
      <c r="K44" s="50"/>
      <c r="L44" s="51"/>
      <c r="M44" s="52">
        <v>923</v>
      </c>
    </row>
    <row r="45" spans="2:20" ht="15.75">
      <c r="B45" s="33" t="s">
        <v>90</v>
      </c>
      <c r="C45" s="27">
        <v>11</v>
      </c>
      <c r="D45" s="27">
        <v>13</v>
      </c>
      <c r="E45" s="34">
        <f t="shared" si="0"/>
        <v>24</v>
      </c>
      <c r="F45" s="53"/>
    </row>
    <row r="46" spans="2:20" ht="17.25" thickBot="1">
      <c r="B46" s="33" t="s">
        <v>91</v>
      </c>
      <c r="C46" s="27">
        <v>167</v>
      </c>
      <c r="D46" s="27">
        <v>420</v>
      </c>
      <c r="E46" s="34">
        <f t="shared" si="0"/>
        <v>587</v>
      </c>
      <c r="F46" s="54"/>
      <c r="G46" s="55" t="s">
        <v>92</v>
      </c>
      <c r="H46" s="55"/>
      <c r="I46" s="55"/>
      <c r="J46" s="55"/>
    </row>
    <row r="47" spans="2:20" ht="16.5">
      <c r="B47" s="33" t="s">
        <v>93</v>
      </c>
      <c r="C47" s="27">
        <v>28</v>
      </c>
      <c r="D47" s="27">
        <v>94</v>
      </c>
      <c r="E47" s="34">
        <f t="shared" si="0"/>
        <v>122</v>
      </c>
      <c r="F47" s="54" t="s">
        <v>94</v>
      </c>
      <c r="G47" s="56" t="s">
        <v>95</v>
      </c>
      <c r="H47" s="57"/>
      <c r="I47" s="57"/>
      <c r="J47" s="57"/>
      <c r="K47" s="57"/>
      <c r="L47" s="58"/>
      <c r="M47" s="59" t="s">
        <v>96</v>
      </c>
    </row>
    <row r="48" spans="2:20" ht="17.25" thickBot="1">
      <c r="B48" s="33" t="s">
        <v>97</v>
      </c>
      <c r="C48" s="27">
        <v>139</v>
      </c>
      <c r="D48" s="27">
        <v>75</v>
      </c>
      <c r="E48" s="34">
        <f t="shared" si="0"/>
        <v>214</v>
      </c>
      <c r="F48" s="19"/>
      <c r="G48" s="60" t="s">
        <v>98</v>
      </c>
      <c r="H48" s="61"/>
      <c r="I48" s="61"/>
      <c r="J48" s="61"/>
      <c r="K48" s="62"/>
      <c r="L48" s="63"/>
      <c r="M48" s="52">
        <v>0</v>
      </c>
      <c r="O48" s="274" t="s">
        <v>99</v>
      </c>
      <c r="P48" s="274"/>
      <c r="Q48" s="274"/>
      <c r="R48" s="274"/>
    </row>
    <row r="49" spans="2:18" ht="16.5">
      <c r="B49" s="33" t="s">
        <v>100</v>
      </c>
      <c r="C49" s="27">
        <v>92</v>
      </c>
      <c r="D49" s="27">
        <v>77</v>
      </c>
      <c r="E49" s="34">
        <f t="shared" si="0"/>
        <v>169</v>
      </c>
      <c r="F49" s="19"/>
      <c r="G49" s="60" t="s">
        <v>101</v>
      </c>
      <c r="H49" s="61"/>
      <c r="I49" s="61"/>
      <c r="J49" s="61"/>
      <c r="K49" s="62"/>
      <c r="L49" s="63"/>
      <c r="M49" s="64">
        <v>8</v>
      </c>
      <c r="O49" s="274"/>
      <c r="P49" s="274"/>
      <c r="Q49" s="274"/>
      <c r="R49" s="274"/>
    </row>
    <row r="50" spans="2:18" ht="16.5">
      <c r="B50" s="33" t="s">
        <v>102</v>
      </c>
      <c r="C50" s="27">
        <v>229</v>
      </c>
      <c r="D50" s="27">
        <v>877</v>
      </c>
      <c r="E50" s="34">
        <f t="shared" si="0"/>
        <v>1106</v>
      </c>
      <c r="F50" s="19"/>
      <c r="G50" s="60" t="s">
        <v>103</v>
      </c>
      <c r="H50" s="61"/>
      <c r="I50" s="61"/>
      <c r="J50" s="61"/>
      <c r="K50" s="62"/>
      <c r="L50" s="63"/>
      <c r="M50" s="64">
        <v>390</v>
      </c>
      <c r="O50" s="274"/>
      <c r="P50" s="274"/>
      <c r="Q50" s="274"/>
      <c r="R50" s="274"/>
    </row>
    <row r="51" spans="2:18" ht="17.25" thickBot="1">
      <c r="B51" s="65" t="s">
        <v>104</v>
      </c>
      <c r="C51" s="27">
        <v>375</v>
      </c>
      <c r="D51" s="27">
        <v>594</v>
      </c>
      <c r="E51" s="66">
        <f t="shared" si="0"/>
        <v>969</v>
      </c>
      <c r="F51" s="19"/>
      <c r="G51" s="60" t="s">
        <v>105</v>
      </c>
      <c r="H51" s="61"/>
      <c r="I51" s="61"/>
      <c r="J51" s="61"/>
      <c r="K51" s="62"/>
      <c r="L51" s="63"/>
      <c r="M51" s="64">
        <v>79</v>
      </c>
    </row>
    <row r="52" spans="2:18" ht="17.25" thickBot="1">
      <c r="B52" s="67" t="s">
        <v>106</v>
      </c>
      <c r="C52" s="68">
        <f>SUM(C14:C51)</f>
        <v>6440</v>
      </c>
      <c r="D52" s="68">
        <f>SUM(D14:D51)</f>
        <v>18865</v>
      </c>
      <c r="E52" s="69">
        <f t="shared" si="0"/>
        <v>25305</v>
      </c>
      <c r="F52" s="19"/>
      <c r="G52" s="60" t="s">
        <v>107</v>
      </c>
      <c r="H52" s="61"/>
      <c r="I52" s="61"/>
      <c r="J52" s="61"/>
      <c r="K52" s="62"/>
      <c r="L52" s="63"/>
      <c r="M52" s="64">
        <v>8</v>
      </c>
    </row>
    <row r="53" spans="2:18" ht="17.25" thickBot="1">
      <c r="B53" s="70" t="s">
        <v>108</v>
      </c>
      <c r="C53" s="275" t="s">
        <v>109</v>
      </c>
      <c r="D53" s="276"/>
      <c r="E53" s="27">
        <v>17580</v>
      </c>
      <c r="F53" s="19"/>
      <c r="G53" s="60" t="s">
        <v>110</v>
      </c>
      <c r="H53" s="61"/>
      <c r="I53" s="61"/>
      <c r="J53" s="61"/>
      <c r="K53" s="62"/>
      <c r="L53" s="63"/>
      <c r="M53" s="64">
        <v>3668</v>
      </c>
    </row>
    <row r="54" spans="2:18" ht="16.5">
      <c r="B54" s="71" t="s">
        <v>111</v>
      </c>
      <c r="C54" s="72"/>
      <c r="D54" s="73"/>
      <c r="E54" s="256">
        <f>SUM(E53+E52)</f>
        <v>42885</v>
      </c>
      <c r="F54" s="19"/>
      <c r="G54" s="60" t="s">
        <v>112</v>
      </c>
      <c r="H54" s="61"/>
      <c r="I54" s="61"/>
      <c r="J54" s="61"/>
      <c r="K54" s="62"/>
      <c r="L54" s="63"/>
      <c r="M54" s="64">
        <v>0</v>
      </c>
    </row>
    <row r="55" spans="2:18" ht="17.25" thickBot="1">
      <c r="B55" s="74" t="s">
        <v>113</v>
      </c>
      <c r="C55" s="75"/>
      <c r="D55" s="76" t="s">
        <v>114</v>
      </c>
      <c r="E55" s="257"/>
      <c r="F55" s="19"/>
      <c r="G55" s="60" t="s">
        <v>115</v>
      </c>
      <c r="H55" s="61"/>
      <c r="I55" s="61"/>
      <c r="J55" s="61"/>
      <c r="K55" s="62"/>
      <c r="L55" s="63"/>
      <c r="M55" s="64">
        <v>98</v>
      </c>
    </row>
    <row r="56" spans="2:18" ht="16.5">
      <c r="B56" s="16"/>
      <c r="C56" s="16"/>
      <c r="D56" s="16"/>
      <c r="E56" s="16"/>
      <c r="F56" s="19"/>
      <c r="G56" s="60" t="s">
        <v>116</v>
      </c>
      <c r="H56" s="61"/>
      <c r="I56" s="61"/>
      <c r="J56" s="61"/>
      <c r="K56" s="62"/>
      <c r="L56" s="63"/>
      <c r="M56" s="64">
        <v>0</v>
      </c>
    </row>
    <row r="57" spans="2:18" ht="16.5">
      <c r="B57" s="16"/>
      <c r="C57" s="16"/>
      <c r="D57" s="16"/>
      <c r="E57" s="16"/>
      <c r="F57" s="19"/>
      <c r="G57" s="60" t="s">
        <v>117</v>
      </c>
      <c r="H57" s="61"/>
      <c r="I57" s="61"/>
      <c r="J57" s="61"/>
      <c r="K57" s="77"/>
      <c r="L57" s="78"/>
      <c r="M57" s="64">
        <v>2</v>
      </c>
    </row>
    <row r="58" spans="2:18" ht="17.25" thickBot="1">
      <c r="B58" s="16"/>
      <c r="C58" s="16"/>
      <c r="E58" s="16"/>
      <c r="F58" s="19"/>
      <c r="G58" s="79" t="s">
        <v>118</v>
      </c>
      <c r="H58" s="80"/>
      <c r="I58" s="80"/>
      <c r="J58" s="80"/>
      <c r="K58" s="81"/>
      <c r="L58" s="82"/>
      <c r="M58" s="64">
        <v>5</v>
      </c>
    </row>
    <row r="59" spans="2:18" ht="16.5">
      <c r="C59" s="83" t="s">
        <v>119</v>
      </c>
      <c r="F59" s="84"/>
      <c r="G59" s="84"/>
      <c r="H59" s="84"/>
      <c r="I59" s="84"/>
      <c r="J59" s="84"/>
      <c r="K59" s="85"/>
      <c r="L59" s="86"/>
      <c r="M59" s="86"/>
    </row>
    <row r="60" spans="2:18" ht="16.5">
      <c r="B60" s="87"/>
      <c r="C60" s="88"/>
      <c r="D60" s="87"/>
      <c r="E60" s="87"/>
      <c r="F60" s="89"/>
      <c r="G60" s="89"/>
      <c r="H60" s="89"/>
      <c r="I60" s="89"/>
      <c r="J60" s="89"/>
      <c r="K60" s="90"/>
      <c r="L60" s="91"/>
      <c r="M60" s="91"/>
    </row>
    <row r="61" spans="2:18" ht="15.75">
      <c r="O61" s="92"/>
      <c r="P61" s="92"/>
    </row>
    <row r="62" spans="2:18">
      <c r="B62" s="258" t="s">
        <v>120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</row>
    <row r="63" spans="2:18" ht="15.75" thickBot="1"/>
    <row r="64" spans="2:18" ht="16.5" thickBot="1">
      <c r="B64" s="259" t="s">
        <v>121</v>
      </c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1"/>
      <c r="N64" s="92"/>
      <c r="P64" s="93"/>
      <c r="Q64" s="93"/>
    </row>
    <row r="65" spans="2:20" ht="15.75" thickBot="1">
      <c r="B65" s="262" t="s">
        <v>16</v>
      </c>
      <c r="C65" s="264" t="s">
        <v>122</v>
      </c>
      <c r="D65" s="94"/>
      <c r="E65" s="266" t="s">
        <v>123</v>
      </c>
      <c r="F65" s="266"/>
      <c r="G65" s="267"/>
      <c r="H65" s="268" t="s">
        <v>124</v>
      </c>
      <c r="I65" s="270" t="s">
        <v>125</v>
      </c>
      <c r="J65" s="240" t="s">
        <v>126</v>
      </c>
      <c r="K65" s="240" t="s">
        <v>127</v>
      </c>
      <c r="L65" s="240" t="s">
        <v>128</v>
      </c>
      <c r="M65" s="242" t="s">
        <v>129</v>
      </c>
    </row>
    <row r="66" spans="2:20" ht="25.5" thickBot="1">
      <c r="B66" s="263"/>
      <c r="C66" s="265"/>
      <c r="D66" s="95" t="s">
        <v>130</v>
      </c>
      <c r="E66" s="96" t="s">
        <v>131</v>
      </c>
      <c r="F66" s="96" t="s">
        <v>132</v>
      </c>
      <c r="G66" s="97" t="s">
        <v>133</v>
      </c>
      <c r="H66" s="269"/>
      <c r="I66" s="271"/>
      <c r="J66" s="241"/>
      <c r="K66" s="241"/>
      <c r="L66" s="241"/>
      <c r="M66" s="243"/>
      <c r="O66" t="s">
        <v>134</v>
      </c>
      <c r="T66" t="s">
        <v>135</v>
      </c>
    </row>
    <row r="67" spans="2:20">
      <c r="B67" s="98" t="s">
        <v>136</v>
      </c>
      <c r="C67" s="99">
        <v>0</v>
      </c>
      <c r="D67" s="100">
        <v>0</v>
      </c>
      <c r="E67" s="101">
        <v>0</v>
      </c>
      <c r="F67" s="102">
        <v>0</v>
      </c>
      <c r="G67" s="103">
        <f>F67+E67+D67</f>
        <v>0</v>
      </c>
      <c r="H67" s="104">
        <v>0</v>
      </c>
      <c r="I67" s="104">
        <v>0</v>
      </c>
      <c r="J67" s="105">
        <v>0</v>
      </c>
      <c r="K67" s="106">
        <f>IFERROR(SUM(H67/(J67))*100,0)</f>
        <v>0</v>
      </c>
      <c r="L67" s="107">
        <f>IFERROR(SUM(H67/G67),0)</f>
        <v>0</v>
      </c>
      <c r="M67" s="108">
        <v>0</v>
      </c>
      <c r="O67">
        <f>SUM(U67:U78)</f>
        <v>0</v>
      </c>
    </row>
    <row r="68" spans="2:20" ht="15.75" thickBot="1">
      <c r="B68" s="98" t="s">
        <v>137</v>
      </c>
      <c r="C68" s="109">
        <v>343</v>
      </c>
      <c r="D68" s="100">
        <v>305</v>
      </c>
      <c r="E68" s="101">
        <v>0</v>
      </c>
      <c r="F68" s="102">
        <v>0</v>
      </c>
      <c r="G68" s="110">
        <f t="shared" ref="G68:G86" si="2">F68+E68+D68</f>
        <v>305</v>
      </c>
      <c r="H68" s="104">
        <v>1032</v>
      </c>
      <c r="I68" s="104">
        <v>15</v>
      </c>
      <c r="J68" s="105">
        <v>1380</v>
      </c>
      <c r="K68" s="106">
        <f t="shared" ref="K68:K86" si="3">IFERROR(SUM(H68/(J68))*100,0)</f>
        <v>74.782608695652172</v>
      </c>
      <c r="L68" s="107">
        <f t="shared" ref="L68:L87" si="4">IFERROR(SUM(H68/G68),0)</f>
        <v>3.3836065573770493</v>
      </c>
      <c r="M68" s="108">
        <v>12.666666666666666</v>
      </c>
      <c r="T68" s="111"/>
    </row>
    <row r="69" spans="2:20">
      <c r="B69" s="112" t="s">
        <v>138</v>
      </c>
      <c r="C69" s="109">
        <v>419</v>
      </c>
      <c r="D69" s="100">
        <v>388</v>
      </c>
      <c r="E69" s="101">
        <v>0</v>
      </c>
      <c r="F69" s="102">
        <v>0</v>
      </c>
      <c r="G69" s="110">
        <f t="shared" si="2"/>
        <v>388</v>
      </c>
      <c r="H69" s="104">
        <v>833</v>
      </c>
      <c r="I69" s="104">
        <v>14.333333333333334</v>
      </c>
      <c r="J69" s="105">
        <v>1318.6666666666667</v>
      </c>
      <c r="K69" s="106">
        <f t="shared" si="3"/>
        <v>63.169868554095046</v>
      </c>
      <c r="L69" s="107">
        <f t="shared" si="4"/>
        <v>2.1469072164948453</v>
      </c>
      <c r="M69" s="108">
        <v>10.333333333333334</v>
      </c>
      <c r="O69" s="244" t="s">
        <v>139</v>
      </c>
      <c r="P69" s="245"/>
      <c r="Q69" s="246"/>
      <c r="R69" s="220" t="s">
        <v>140</v>
      </c>
      <c r="S69" s="221"/>
      <c r="T69" s="222"/>
    </row>
    <row r="70" spans="2:20">
      <c r="B70" s="98" t="s">
        <v>141</v>
      </c>
      <c r="C70" s="109">
        <v>305</v>
      </c>
      <c r="D70" s="100">
        <v>280</v>
      </c>
      <c r="E70" s="101">
        <v>0</v>
      </c>
      <c r="F70" s="102">
        <v>1</v>
      </c>
      <c r="G70" s="110">
        <f t="shared" si="2"/>
        <v>281</v>
      </c>
      <c r="H70" s="104">
        <v>698</v>
      </c>
      <c r="I70" s="104">
        <v>12.666666666666666</v>
      </c>
      <c r="J70" s="105">
        <v>1165.3333333333333</v>
      </c>
      <c r="K70" s="106">
        <f t="shared" si="3"/>
        <v>59.897025171624719</v>
      </c>
      <c r="L70" s="107">
        <f t="shared" si="4"/>
        <v>2.4839857651245554</v>
      </c>
      <c r="M70" s="108">
        <v>8</v>
      </c>
      <c r="O70" s="214"/>
      <c r="P70" s="215"/>
      <c r="Q70" s="216"/>
      <c r="R70" s="223"/>
      <c r="S70" s="224"/>
      <c r="T70" s="225"/>
    </row>
    <row r="71" spans="2:20">
      <c r="B71" s="98" t="s">
        <v>142</v>
      </c>
      <c r="C71" s="109">
        <v>334</v>
      </c>
      <c r="D71" s="100">
        <v>224</v>
      </c>
      <c r="E71" s="101">
        <v>9</v>
      </c>
      <c r="F71" s="102">
        <v>58</v>
      </c>
      <c r="G71" s="110">
        <f t="shared" si="2"/>
        <v>291</v>
      </c>
      <c r="H71" s="104">
        <v>1763</v>
      </c>
      <c r="I71" s="104">
        <v>17</v>
      </c>
      <c r="J71" s="105">
        <v>1564</v>
      </c>
      <c r="K71" s="106">
        <f t="shared" si="3"/>
        <v>112.72378516624042</v>
      </c>
      <c r="L71" s="107">
        <f t="shared" si="4"/>
        <v>6.0584192439862541</v>
      </c>
      <c r="M71" s="108">
        <v>13.666666666666666</v>
      </c>
      <c r="O71" s="214"/>
      <c r="P71" s="215"/>
      <c r="Q71" s="216"/>
      <c r="R71" s="223"/>
      <c r="S71" s="224"/>
      <c r="T71" s="225"/>
    </row>
    <row r="72" spans="2:20" ht="15.75" thickBot="1">
      <c r="B72" s="98" t="s">
        <v>143</v>
      </c>
      <c r="C72" s="109">
        <v>4</v>
      </c>
      <c r="D72" s="100">
        <v>4</v>
      </c>
      <c r="E72" s="101">
        <v>0</v>
      </c>
      <c r="F72" s="102">
        <v>0</v>
      </c>
      <c r="G72" s="110">
        <f t="shared" si="2"/>
        <v>4</v>
      </c>
      <c r="H72" s="104">
        <v>0</v>
      </c>
      <c r="I72" s="104">
        <v>0</v>
      </c>
      <c r="J72" s="105">
        <v>0</v>
      </c>
      <c r="K72" s="106">
        <f t="shared" si="3"/>
        <v>0</v>
      </c>
      <c r="L72" s="107">
        <f t="shared" si="4"/>
        <v>0</v>
      </c>
      <c r="M72" s="108">
        <v>0</v>
      </c>
      <c r="O72" s="217"/>
      <c r="P72" s="218"/>
      <c r="Q72" s="219"/>
      <c r="R72" s="226"/>
      <c r="S72" s="227"/>
      <c r="T72" s="228"/>
    </row>
    <row r="73" spans="2:20" ht="15.75" thickBot="1">
      <c r="B73" s="98" t="s">
        <v>144</v>
      </c>
      <c r="C73" s="109">
        <v>1</v>
      </c>
      <c r="D73" s="100">
        <v>1</v>
      </c>
      <c r="E73" s="101">
        <v>0</v>
      </c>
      <c r="F73" s="102">
        <v>0</v>
      </c>
      <c r="G73" s="110">
        <f t="shared" si="2"/>
        <v>1</v>
      </c>
      <c r="H73" s="104">
        <v>7</v>
      </c>
      <c r="I73" s="104">
        <v>0</v>
      </c>
      <c r="J73" s="105">
        <v>0</v>
      </c>
      <c r="K73" s="106">
        <f t="shared" si="3"/>
        <v>0</v>
      </c>
      <c r="L73" s="107">
        <f t="shared" si="4"/>
        <v>7</v>
      </c>
      <c r="M73" s="108">
        <v>0</v>
      </c>
      <c r="P73" s="113"/>
    </row>
    <row r="74" spans="2:20">
      <c r="B74" s="98" t="s">
        <v>145</v>
      </c>
      <c r="C74" s="109">
        <v>3</v>
      </c>
      <c r="D74" s="100">
        <v>3</v>
      </c>
      <c r="E74" s="101">
        <v>0</v>
      </c>
      <c r="F74" s="102">
        <v>0</v>
      </c>
      <c r="G74" s="110">
        <f t="shared" si="2"/>
        <v>3</v>
      </c>
      <c r="H74" s="104">
        <v>18</v>
      </c>
      <c r="I74" s="104">
        <v>0</v>
      </c>
      <c r="J74" s="105">
        <v>0</v>
      </c>
      <c r="K74" s="106">
        <f t="shared" si="3"/>
        <v>0</v>
      </c>
      <c r="L74" s="107">
        <f t="shared" si="4"/>
        <v>6</v>
      </c>
      <c r="M74" s="108">
        <v>0</v>
      </c>
      <c r="O74" s="220" t="s">
        <v>146</v>
      </c>
      <c r="P74" s="221"/>
      <c r="Q74" s="222"/>
      <c r="R74" s="247" t="s">
        <v>147</v>
      </c>
      <c r="S74" s="248"/>
      <c r="T74" s="249"/>
    </row>
    <row r="75" spans="2:20">
      <c r="B75" s="98" t="s">
        <v>148</v>
      </c>
      <c r="C75" s="109">
        <v>0</v>
      </c>
      <c r="D75" s="100">
        <v>0</v>
      </c>
      <c r="E75" s="101">
        <v>0</v>
      </c>
      <c r="F75" s="102">
        <v>0</v>
      </c>
      <c r="G75" s="110">
        <f t="shared" si="2"/>
        <v>0</v>
      </c>
      <c r="H75" s="104">
        <v>0</v>
      </c>
      <c r="I75" s="104">
        <v>0</v>
      </c>
      <c r="J75" s="105">
        <v>0</v>
      </c>
      <c r="K75" s="106">
        <f t="shared" si="3"/>
        <v>0</v>
      </c>
      <c r="L75" s="107">
        <f t="shared" si="4"/>
        <v>0</v>
      </c>
      <c r="M75" s="108">
        <v>0</v>
      </c>
      <c r="O75" s="223"/>
      <c r="P75" s="224"/>
      <c r="Q75" s="225"/>
      <c r="R75" s="250"/>
      <c r="S75" s="251"/>
      <c r="T75" s="252"/>
    </row>
    <row r="76" spans="2:20" ht="15.75" thickBot="1">
      <c r="B76" s="98" t="s">
        <v>149</v>
      </c>
      <c r="C76" s="109">
        <v>2</v>
      </c>
      <c r="D76" s="100">
        <v>2</v>
      </c>
      <c r="E76" s="101">
        <v>0</v>
      </c>
      <c r="F76" s="102">
        <v>0</v>
      </c>
      <c r="G76" s="110">
        <f t="shared" si="2"/>
        <v>2</v>
      </c>
      <c r="H76" s="104">
        <v>34</v>
      </c>
      <c r="I76" s="104">
        <v>0</v>
      </c>
      <c r="J76" s="105">
        <v>0</v>
      </c>
      <c r="K76" s="106">
        <f t="shared" si="3"/>
        <v>0</v>
      </c>
      <c r="L76" s="107">
        <f t="shared" si="4"/>
        <v>17</v>
      </c>
      <c r="M76" s="108">
        <v>0</v>
      </c>
      <c r="O76" s="226"/>
      <c r="P76" s="227"/>
      <c r="Q76" s="228"/>
      <c r="R76" s="253"/>
      <c r="S76" s="254"/>
      <c r="T76" s="255"/>
    </row>
    <row r="77" spans="2:20">
      <c r="B77" s="98" t="s">
        <v>150</v>
      </c>
      <c r="C77" s="109">
        <v>398</v>
      </c>
      <c r="D77" s="100">
        <v>337</v>
      </c>
      <c r="E77" s="101">
        <v>1</v>
      </c>
      <c r="F77" s="102">
        <v>4</v>
      </c>
      <c r="G77" s="110">
        <f t="shared" si="2"/>
        <v>342</v>
      </c>
      <c r="H77" s="104">
        <v>1071</v>
      </c>
      <c r="I77" s="104">
        <v>25.666666666666668</v>
      </c>
      <c r="J77" s="105">
        <v>2361.3333333333335</v>
      </c>
      <c r="K77" s="106">
        <f t="shared" si="3"/>
        <v>45.355731225296445</v>
      </c>
      <c r="L77" s="107">
        <f t="shared" si="4"/>
        <v>3.1315789473684212</v>
      </c>
      <c r="M77" s="108">
        <v>18.666666666666668</v>
      </c>
      <c r="O77" s="214" t="s">
        <v>151</v>
      </c>
      <c r="P77" s="215"/>
      <c r="Q77" s="216"/>
    </row>
    <row r="78" spans="2:20">
      <c r="B78" s="112" t="s">
        <v>152</v>
      </c>
      <c r="C78" s="109">
        <v>10</v>
      </c>
      <c r="D78" s="100">
        <v>10</v>
      </c>
      <c r="E78" s="101">
        <v>0</v>
      </c>
      <c r="F78" s="102">
        <v>0</v>
      </c>
      <c r="G78" s="110">
        <f t="shared" si="2"/>
        <v>10</v>
      </c>
      <c r="H78" s="104">
        <v>21</v>
      </c>
      <c r="I78" s="104">
        <v>0</v>
      </c>
      <c r="J78" s="105">
        <v>0</v>
      </c>
      <c r="K78" s="106">
        <f t="shared" si="3"/>
        <v>0</v>
      </c>
      <c r="L78" s="107">
        <f t="shared" si="4"/>
        <v>2.1</v>
      </c>
      <c r="M78" s="108">
        <v>0</v>
      </c>
      <c r="O78" s="214"/>
      <c r="P78" s="215"/>
      <c r="Q78" s="216"/>
    </row>
    <row r="79" spans="2:20">
      <c r="B79" s="98" t="s">
        <v>153</v>
      </c>
      <c r="C79" s="109">
        <v>58</v>
      </c>
      <c r="D79" s="100">
        <v>53</v>
      </c>
      <c r="E79" s="101">
        <v>0</v>
      </c>
      <c r="F79" s="102">
        <v>0</v>
      </c>
      <c r="G79" s="110">
        <f t="shared" si="2"/>
        <v>53</v>
      </c>
      <c r="H79" s="104">
        <v>400</v>
      </c>
      <c r="I79" s="104">
        <v>3</v>
      </c>
      <c r="J79" s="105">
        <v>276</v>
      </c>
      <c r="K79" s="106">
        <f t="shared" si="3"/>
        <v>144.92753623188406</v>
      </c>
      <c r="L79" s="107">
        <f t="shared" si="4"/>
        <v>7.5471698113207548</v>
      </c>
      <c r="M79" s="108">
        <v>1.6666666666666667</v>
      </c>
      <c r="O79" s="214"/>
      <c r="P79" s="215"/>
      <c r="Q79" s="216"/>
    </row>
    <row r="80" spans="2:20" ht="15.75" thickBot="1">
      <c r="B80" s="98" t="s">
        <v>154</v>
      </c>
      <c r="C80" s="109">
        <v>4</v>
      </c>
      <c r="D80" s="100">
        <v>4</v>
      </c>
      <c r="E80" s="101">
        <v>0</v>
      </c>
      <c r="F80" s="102">
        <v>0</v>
      </c>
      <c r="G80" s="110">
        <f t="shared" si="2"/>
        <v>4</v>
      </c>
      <c r="H80" s="104">
        <v>3</v>
      </c>
      <c r="I80" s="104">
        <v>0</v>
      </c>
      <c r="J80" s="105">
        <v>0</v>
      </c>
      <c r="K80" s="106">
        <f t="shared" si="3"/>
        <v>0</v>
      </c>
      <c r="L80" s="107">
        <f t="shared" si="4"/>
        <v>0.75</v>
      </c>
      <c r="M80" s="108">
        <v>0</v>
      </c>
      <c r="O80" s="217"/>
      <c r="P80" s="218"/>
      <c r="Q80" s="219"/>
    </row>
    <row r="81" spans="2:19">
      <c r="B81" s="98" t="s">
        <v>155</v>
      </c>
      <c r="C81" s="109">
        <v>5</v>
      </c>
      <c r="D81" s="100">
        <v>5</v>
      </c>
      <c r="E81" s="101">
        <v>0</v>
      </c>
      <c r="F81" s="102">
        <v>0</v>
      </c>
      <c r="G81" s="110">
        <f t="shared" si="2"/>
        <v>5</v>
      </c>
      <c r="H81" s="104">
        <v>16</v>
      </c>
      <c r="I81" s="104">
        <v>0</v>
      </c>
      <c r="J81" s="105">
        <v>0</v>
      </c>
      <c r="K81" s="106">
        <f t="shared" si="3"/>
        <v>0</v>
      </c>
      <c r="L81" s="107">
        <f t="shared" si="4"/>
        <v>3.2</v>
      </c>
      <c r="M81" s="108">
        <v>0</v>
      </c>
      <c r="O81" s="220" t="s">
        <v>156</v>
      </c>
      <c r="P81" s="221"/>
      <c r="Q81" s="222"/>
    </row>
    <row r="82" spans="2:19">
      <c r="B82" s="98" t="s">
        <v>157</v>
      </c>
      <c r="C82" s="109">
        <v>0</v>
      </c>
      <c r="D82" s="100">
        <v>0</v>
      </c>
      <c r="E82" s="101">
        <v>0</v>
      </c>
      <c r="F82" s="102">
        <v>0</v>
      </c>
      <c r="G82" s="110">
        <f t="shared" si="2"/>
        <v>0</v>
      </c>
      <c r="H82" s="104">
        <v>0</v>
      </c>
      <c r="I82" s="104">
        <v>0</v>
      </c>
      <c r="J82" s="105">
        <v>0</v>
      </c>
      <c r="K82" s="106">
        <f t="shared" si="3"/>
        <v>0</v>
      </c>
      <c r="L82" s="107">
        <f t="shared" si="4"/>
        <v>0</v>
      </c>
      <c r="M82" s="108">
        <v>0</v>
      </c>
      <c r="O82" s="223"/>
      <c r="P82" s="224"/>
      <c r="Q82" s="225"/>
    </row>
    <row r="83" spans="2:19">
      <c r="B83" s="98" t="s">
        <v>158</v>
      </c>
      <c r="C83" s="109">
        <v>68</v>
      </c>
      <c r="D83" s="100">
        <v>62</v>
      </c>
      <c r="E83" s="101">
        <v>0</v>
      </c>
      <c r="F83" s="102">
        <v>0</v>
      </c>
      <c r="G83" s="110">
        <f t="shared" si="2"/>
        <v>62</v>
      </c>
      <c r="H83" s="104">
        <v>325</v>
      </c>
      <c r="I83" s="104">
        <v>3</v>
      </c>
      <c r="J83" s="105">
        <v>276</v>
      </c>
      <c r="K83" s="106">
        <f t="shared" si="3"/>
        <v>117.75362318840578</v>
      </c>
      <c r="L83" s="107">
        <f t="shared" si="4"/>
        <v>5.241935483870968</v>
      </c>
      <c r="M83" s="108">
        <v>2</v>
      </c>
      <c r="O83" s="223"/>
      <c r="P83" s="224"/>
      <c r="Q83" s="225"/>
    </row>
    <row r="84" spans="2:19" ht="15.75" thickBot="1">
      <c r="B84" s="98" t="s">
        <v>159</v>
      </c>
      <c r="C84" s="109">
        <v>87</v>
      </c>
      <c r="D84" s="100">
        <v>70</v>
      </c>
      <c r="E84" s="101">
        <v>0</v>
      </c>
      <c r="F84" s="102">
        <v>0</v>
      </c>
      <c r="G84" s="110">
        <f t="shared" si="2"/>
        <v>70</v>
      </c>
      <c r="H84" s="104">
        <v>406</v>
      </c>
      <c r="I84" s="104">
        <v>7</v>
      </c>
      <c r="J84" s="105">
        <v>644</v>
      </c>
      <c r="K84" s="106">
        <f t="shared" si="3"/>
        <v>63.04347826086957</v>
      </c>
      <c r="L84" s="107">
        <f t="shared" si="4"/>
        <v>5.8</v>
      </c>
      <c r="M84" s="108">
        <v>5.666666666666667</v>
      </c>
      <c r="O84" s="226"/>
      <c r="P84" s="227"/>
      <c r="Q84" s="228"/>
    </row>
    <row r="85" spans="2:19">
      <c r="B85" s="98" t="s">
        <v>160</v>
      </c>
      <c r="C85" s="109">
        <v>104</v>
      </c>
      <c r="D85" s="100">
        <v>50</v>
      </c>
      <c r="E85" s="101">
        <v>3</v>
      </c>
      <c r="F85" s="102">
        <v>34</v>
      </c>
      <c r="G85" s="110">
        <f t="shared" si="2"/>
        <v>87</v>
      </c>
      <c r="H85" s="104">
        <v>180</v>
      </c>
      <c r="I85" s="104">
        <v>6</v>
      </c>
      <c r="J85" s="105">
        <v>552</v>
      </c>
      <c r="K85" s="106">
        <f t="shared" si="3"/>
        <v>32.608695652173914</v>
      </c>
      <c r="L85" s="107">
        <f t="shared" si="4"/>
        <v>2.0689655172413794</v>
      </c>
      <c r="M85" s="108">
        <v>5.666666666666667</v>
      </c>
    </row>
    <row r="86" spans="2:19">
      <c r="B86" s="98" t="s">
        <v>161</v>
      </c>
      <c r="C86" s="109">
        <v>97</v>
      </c>
      <c r="D86" s="100">
        <v>77</v>
      </c>
      <c r="E86" s="101">
        <v>2</v>
      </c>
      <c r="F86" s="102">
        <v>3</v>
      </c>
      <c r="G86" s="110">
        <f t="shared" si="2"/>
        <v>82</v>
      </c>
      <c r="H86" s="104">
        <v>344</v>
      </c>
      <c r="I86" s="104">
        <v>13</v>
      </c>
      <c r="J86" s="105">
        <v>1196</v>
      </c>
      <c r="K86" s="106">
        <f t="shared" si="3"/>
        <v>28.762541806020064</v>
      </c>
      <c r="L86" s="107">
        <f t="shared" si="4"/>
        <v>4.1951219512195124</v>
      </c>
      <c r="M86" s="108">
        <v>5</v>
      </c>
    </row>
    <row r="87" spans="2:19" ht="15.75" thickBot="1">
      <c r="B87" s="114" t="s">
        <v>23</v>
      </c>
      <c r="C87" s="115">
        <f t="shared" ref="C87:J87" si="5">SUM(C67:C86)</f>
        <v>2242</v>
      </c>
      <c r="D87" s="116">
        <f t="shared" si="5"/>
        <v>1875</v>
      </c>
      <c r="E87" s="117">
        <f t="shared" si="5"/>
        <v>15</v>
      </c>
      <c r="F87" s="117">
        <f t="shared" si="5"/>
        <v>100</v>
      </c>
      <c r="G87" s="117">
        <f t="shared" si="5"/>
        <v>1990</v>
      </c>
      <c r="H87" s="118">
        <f t="shared" si="5"/>
        <v>7151</v>
      </c>
      <c r="I87" s="119">
        <f t="shared" si="5"/>
        <v>116.66666666666667</v>
      </c>
      <c r="J87" s="117">
        <f t="shared" si="5"/>
        <v>10733.333333333334</v>
      </c>
      <c r="K87" s="119">
        <f>IFERROR(SUM(H87/J87)*100,0)</f>
        <v>66.624223602484463</v>
      </c>
      <c r="L87" s="119">
        <f t="shared" si="4"/>
        <v>3.5934673366834171</v>
      </c>
      <c r="M87" s="120">
        <f>SUM(M67:M86)</f>
        <v>83.333333333333343</v>
      </c>
    </row>
    <row r="88" spans="2:19"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3"/>
      <c r="O88" s="123"/>
      <c r="P88" s="124"/>
      <c r="Q88" s="124"/>
      <c r="R88" s="124"/>
    </row>
    <row r="89" spans="2:19" ht="16.5" thickBot="1">
      <c r="B89" s="229" t="s">
        <v>162</v>
      </c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125"/>
      <c r="N89" s="125"/>
      <c r="O89" s="126"/>
      <c r="P89" s="126"/>
      <c r="Q89" s="126"/>
      <c r="R89" s="126"/>
      <c r="S89" s="124"/>
    </row>
    <row r="90" spans="2:19">
      <c r="B90" s="230" t="s">
        <v>163</v>
      </c>
      <c r="C90" s="231"/>
      <c r="D90" s="234" t="s">
        <v>164</v>
      </c>
      <c r="E90" s="235"/>
      <c r="F90" s="235"/>
      <c r="G90" s="235"/>
      <c r="H90" s="235"/>
      <c r="I90" s="235"/>
      <c r="J90" s="235"/>
      <c r="K90" s="236"/>
      <c r="L90" s="127"/>
      <c r="M90" s="128"/>
      <c r="N90" s="128"/>
      <c r="O90" s="129"/>
      <c r="P90" s="124"/>
      <c r="Q90" s="124"/>
      <c r="R90" s="124"/>
      <c r="S90" s="124"/>
    </row>
    <row r="91" spans="2:19" ht="15.75" thickBot="1">
      <c r="B91" s="232"/>
      <c r="C91" s="233"/>
      <c r="D91" s="130" t="s">
        <v>165</v>
      </c>
      <c r="E91" s="131" t="s">
        <v>166</v>
      </c>
      <c r="F91" s="131" t="s">
        <v>167</v>
      </c>
      <c r="G91" s="131" t="s">
        <v>168</v>
      </c>
      <c r="H91" s="131" t="s">
        <v>169</v>
      </c>
      <c r="I91" s="131" t="s">
        <v>170</v>
      </c>
      <c r="J91" s="132" t="s">
        <v>171</v>
      </c>
      <c r="K91" s="133" t="s">
        <v>172</v>
      </c>
      <c r="L91" s="134" t="s">
        <v>23</v>
      </c>
      <c r="M91" s="124"/>
      <c r="N91" s="124"/>
      <c r="O91" s="124"/>
      <c r="P91" s="124"/>
      <c r="Q91" s="124"/>
      <c r="R91" s="124"/>
      <c r="S91" s="124"/>
    </row>
    <row r="92" spans="2:19">
      <c r="B92" s="237" t="s">
        <v>173</v>
      </c>
      <c r="C92" s="135" t="s">
        <v>174</v>
      </c>
      <c r="D92" s="136">
        <v>2</v>
      </c>
      <c r="E92" s="137">
        <v>49</v>
      </c>
      <c r="F92" s="137">
        <v>76</v>
      </c>
      <c r="G92" s="137">
        <v>38</v>
      </c>
      <c r="H92" s="137">
        <v>20</v>
      </c>
      <c r="I92" s="137">
        <v>20</v>
      </c>
      <c r="J92" s="137">
        <v>1</v>
      </c>
      <c r="K92" s="138">
        <v>1</v>
      </c>
      <c r="L92" s="139">
        <f t="shared" ref="L92:L100" si="6">SUM(K92+J92+I92+H92+G92+F92+E92+D92)</f>
        <v>207</v>
      </c>
      <c r="M92" s="124"/>
      <c r="N92" s="124"/>
      <c r="O92" s="124"/>
      <c r="P92" s="124"/>
      <c r="Q92" s="124"/>
      <c r="R92" s="124"/>
      <c r="S92" s="124"/>
    </row>
    <row r="93" spans="2:19">
      <c r="B93" s="238"/>
      <c r="C93" s="140" t="s">
        <v>175</v>
      </c>
      <c r="D93" s="141">
        <v>0</v>
      </c>
      <c r="E93" s="142">
        <v>64</v>
      </c>
      <c r="F93" s="142">
        <v>104</v>
      </c>
      <c r="G93" s="142">
        <v>80</v>
      </c>
      <c r="H93" s="142">
        <v>39</v>
      </c>
      <c r="I93" s="142">
        <v>16</v>
      </c>
      <c r="J93" s="142">
        <v>5</v>
      </c>
      <c r="K93" s="143">
        <v>1</v>
      </c>
      <c r="L93" s="144">
        <f t="shared" si="6"/>
        <v>309</v>
      </c>
    </row>
    <row r="94" spans="2:19" ht="15.75" thickBot="1">
      <c r="B94" s="239"/>
      <c r="C94" s="145" t="s">
        <v>23</v>
      </c>
      <c r="D94" s="146">
        <f t="shared" ref="D94:K94" si="7">SUM(D92+D93)</f>
        <v>2</v>
      </c>
      <c r="E94" s="147">
        <f t="shared" si="7"/>
        <v>113</v>
      </c>
      <c r="F94" s="147">
        <f t="shared" si="7"/>
        <v>180</v>
      </c>
      <c r="G94" s="147">
        <f t="shared" si="7"/>
        <v>118</v>
      </c>
      <c r="H94" s="147">
        <f t="shared" si="7"/>
        <v>59</v>
      </c>
      <c r="I94" s="147">
        <f t="shared" si="7"/>
        <v>36</v>
      </c>
      <c r="J94" s="147">
        <f t="shared" si="7"/>
        <v>6</v>
      </c>
      <c r="K94" s="148">
        <f t="shared" si="7"/>
        <v>2</v>
      </c>
      <c r="L94" s="149">
        <f t="shared" si="6"/>
        <v>516</v>
      </c>
    </row>
    <row r="95" spans="2:19" ht="15.75" thickBot="1">
      <c r="B95" s="150"/>
      <c r="C95" s="151" t="s">
        <v>176</v>
      </c>
      <c r="D95" s="152">
        <v>0</v>
      </c>
      <c r="E95" s="153">
        <v>0</v>
      </c>
      <c r="F95" s="153">
        <v>0</v>
      </c>
      <c r="G95" s="153">
        <v>1</v>
      </c>
      <c r="H95" s="153">
        <v>1</v>
      </c>
      <c r="I95" s="153">
        <v>0</v>
      </c>
      <c r="J95" s="153">
        <v>0</v>
      </c>
      <c r="K95" s="154">
        <v>0</v>
      </c>
      <c r="L95" s="155">
        <f t="shared" si="6"/>
        <v>2</v>
      </c>
    </row>
    <row r="96" spans="2:19">
      <c r="B96" s="208" t="s">
        <v>177</v>
      </c>
      <c r="C96" s="156" t="s">
        <v>178</v>
      </c>
      <c r="D96" s="136">
        <v>2</v>
      </c>
      <c r="E96" s="137">
        <v>112</v>
      </c>
      <c r="F96" s="137">
        <v>180</v>
      </c>
      <c r="G96" s="137">
        <v>117</v>
      </c>
      <c r="H96" s="137">
        <v>58</v>
      </c>
      <c r="I96" s="137">
        <v>36</v>
      </c>
      <c r="J96" s="137">
        <v>6</v>
      </c>
      <c r="K96" s="138">
        <v>2</v>
      </c>
      <c r="L96" s="139">
        <f t="shared" si="6"/>
        <v>513</v>
      </c>
    </row>
    <row r="97" spans="2:19">
      <c r="B97" s="209"/>
      <c r="C97" s="157" t="s">
        <v>179</v>
      </c>
      <c r="D97" s="141">
        <v>0</v>
      </c>
      <c r="E97" s="142">
        <v>1</v>
      </c>
      <c r="F97" s="142">
        <v>0</v>
      </c>
      <c r="G97" s="142">
        <v>1</v>
      </c>
      <c r="H97" s="142">
        <v>1</v>
      </c>
      <c r="I97" s="142">
        <v>0</v>
      </c>
      <c r="J97" s="142">
        <v>0</v>
      </c>
      <c r="K97" s="143">
        <v>0</v>
      </c>
      <c r="L97" s="144">
        <f t="shared" si="6"/>
        <v>3</v>
      </c>
    </row>
    <row r="98" spans="2:19" ht="15.75" thickBot="1">
      <c r="B98" s="210"/>
      <c r="C98" s="158" t="s">
        <v>23</v>
      </c>
      <c r="D98" s="159">
        <f>D97+D96</f>
        <v>2</v>
      </c>
      <c r="E98" s="160">
        <f t="shared" ref="E98:K98" si="8">E97+E96</f>
        <v>113</v>
      </c>
      <c r="F98" s="160">
        <f t="shared" si="8"/>
        <v>180</v>
      </c>
      <c r="G98" s="160">
        <f t="shared" si="8"/>
        <v>118</v>
      </c>
      <c r="H98" s="160">
        <f t="shared" si="8"/>
        <v>59</v>
      </c>
      <c r="I98" s="160">
        <f t="shared" si="8"/>
        <v>36</v>
      </c>
      <c r="J98" s="160">
        <f t="shared" si="8"/>
        <v>6</v>
      </c>
      <c r="K98" s="161">
        <f t="shared" si="8"/>
        <v>2</v>
      </c>
      <c r="L98" s="149">
        <f t="shared" si="6"/>
        <v>516</v>
      </c>
      <c r="S98" s="162"/>
    </row>
    <row r="99" spans="2:19">
      <c r="B99" s="163"/>
      <c r="C99" s="135" t="s">
        <v>180</v>
      </c>
      <c r="D99" s="136">
        <v>0</v>
      </c>
      <c r="E99" s="137">
        <v>9</v>
      </c>
      <c r="F99" s="137">
        <v>23</v>
      </c>
      <c r="G99" s="137">
        <v>18</v>
      </c>
      <c r="H99" s="137">
        <v>11</v>
      </c>
      <c r="I99" s="137">
        <v>7</v>
      </c>
      <c r="J99" s="137">
        <v>1</v>
      </c>
      <c r="K99" s="138">
        <v>0</v>
      </c>
      <c r="L99" s="139">
        <f t="shared" si="6"/>
        <v>69</v>
      </c>
    </row>
    <row r="100" spans="2:19" ht="15.75" thickBot="1">
      <c r="B100" s="164"/>
      <c r="C100" s="165" t="s">
        <v>181</v>
      </c>
      <c r="D100" s="166">
        <v>0</v>
      </c>
      <c r="E100" s="167">
        <v>9</v>
      </c>
      <c r="F100" s="167">
        <v>12</v>
      </c>
      <c r="G100" s="167">
        <v>25</v>
      </c>
      <c r="H100" s="167">
        <v>4</v>
      </c>
      <c r="I100" s="167">
        <v>6</v>
      </c>
      <c r="J100" s="167">
        <v>0</v>
      </c>
      <c r="K100" s="168">
        <v>0</v>
      </c>
      <c r="L100" s="149">
        <f t="shared" si="6"/>
        <v>56</v>
      </c>
    </row>
    <row r="101" spans="2:19" ht="15.75" thickBot="1"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</row>
    <row r="102" spans="2:19" ht="15.75">
      <c r="B102" s="211" t="s">
        <v>182</v>
      </c>
      <c r="C102" s="212"/>
      <c r="D102" s="212"/>
      <c r="E102" s="212"/>
      <c r="F102" s="212"/>
      <c r="G102" s="212"/>
      <c r="H102" s="213"/>
      <c r="I102" s="125"/>
      <c r="J102" s="125"/>
      <c r="K102" s="125"/>
      <c r="L102" s="125"/>
      <c r="M102" s="125"/>
      <c r="N102" s="125"/>
      <c r="R102" t="s">
        <v>94</v>
      </c>
    </row>
    <row r="103" spans="2:19">
      <c r="B103" s="196" t="s">
        <v>183</v>
      </c>
      <c r="C103" s="197"/>
      <c r="D103" s="197"/>
      <c r="E103" s="197"/>
      <c r="F103" s="197"/>
      <c r="G103" s="206"/>
      <c r="H103" s="207"/>
      <c r="I103" s="169"/>
      <c r="J103" s="169"/>
      <c r="K103" s="169"/>
      <c r="L103" s="169"/>
      <c r="M103" s="169"/>
      <c r="N103" s="124"/>
    </row>
    <row r="104" spans="2:19">
      <c r="B104" s="196" t="s">
        <v>184</v>
      </c>
      <c r="C104" s="197"/>
      <c r="D104" s="197"/>
      <c r="E104" s="197"/>
      <c r="F104" s="197"/>
      <c r="G104" s="206"/>
      <c r="H104" s="207"/>
      <c r="I104" s="169"/>
      <c r="J104" s="169"/>
      <c r="K104" s="169"/>
      <c r="L104" s="169"/>
      <c r="M104" s="169"/>
      <c r="N104" s="124"/>
    </row>
    <row r="105" spans="2:19">
      <c r="B105" s="196" t="s">
        <v>185</v>
      </c>
      <c r="C105" s="197"/>
      <c r="D105" s="197"/>
      <c r="E105" s="197"/>
      <c r="F105" s="197"/>
      <c r="G105" s="206"/>
      <c r="H105" s="207"/>
      <c r="I105" s="169"/>
      <c r="J105" s="169"/>
      <c r="K105" s="169"/>
      <c r="L105" s="169"/>
      <c r="M105" s="169"/>
      <c r="N105" s="124"/>
    </row>
    <row r="106" spans="2:19">
      <c r="B106" s="196" t="s">
        <v>186</v>
      </c>
      <c r="C106" s="197"/>
      <c r="D106" s="197"/>
      <c r="E106" s="197"/>
      <c r="F106" s="197"/>
      <c r="G106" s="198"/>
      <c r="H106" s="199"/>
      <c r="I106" s="169"/>
      <c r="J106" s="169"/>
      <c r="K106" s="169"/>
      <c r="L106" s="169"/>
      <c r="M106" s="169"/>
      <c r="N106" s="124"/>
    </row>
    <row r="107" spans="2:19">
      <c r="B107" s="196" t="s">
        <v>187</v>
      </c>
      <c r="C107" s="197"/>
      <c r="D107" s="197"/>
      <c r="E107" s="197"/>
      <c r="F107" s="197"/>
      <c r="G107" s="198"/>
      <c r="H107" s="199"/>
      <c r="I107" s="169"/>
      <c r="J107" s="169"/>
      <c r="K107" s="169"/>
      <c r="L107" s="169"/>
      <c r="M107" s="169"/>
      <c r="N107" s="124"/>
    </row>
    <row r="108" spans="2:19">
      <c r="B108" s="200" t="s">
        <v>188</v>
      </c>
      <c r="C108" s="201"/>
      <c r="D108" s="201"/>
      <c r="E108" s="201"/>
      <c r="F108" s="201"/>
      <c r="G108" s="202">
        <f>SUM(G106+G107)</f>
        <v>0</v>
      </c>
      <c r="H108" s="203"/>
      <c r="I108" s="170"/>
      <c r="J108" s="170"/>
      <c r="K108" s="170"/>
      <c r="L108" s="170"/>
      <c r="M108" s="170"/>
      <c r="N108" s="124"/>
    </row>
    <row r="109" spans="2:19">
      <c r="B109" s="196" t="s">
        <v>189</v>
      </c>
      <c r="C109" s="197"/>
      <c r="D109" s="197"/>
      <c r="E109" s="197"/>
      <c r="F109" s="197"/>
      <c r="G109" s="204">
        <f>[1]Octubre!F109+[1]Noviembre!F109+[1]Diciembre!F109</f>
        <v>0</v>
      </c>
      <c r="H109" s="205">
        <f>[1]Octubre!G109+[1]Noviembre!G109+[1]Diciembre!G109</f>
        <v>0</v>
      </c>
      <c r="I109" s="169"/>
      <c r="J109" s="169"/>
      <c r="K109" s="169"/>
      <c r="L109" s="169"/>
      <c r="M109" s="169"/>
      <c r="N109" s="124"/>
    </row>
    <row r="110" spans="2:19">
      <c r="B110" s="196" t="s">
        <v>190</v>
      </c>
      <c r="C110" s="197"/>
      <c r="D110" s="197"/>
      <c r="E110" s="197"/>
      <c r="F110" s="197"/>
      <c r="G110" s="198">
        <f>[1]Octubre!F110+[1]Noviembre!F110+[1]Diciembre!F110</f>
        <v>0</v>
      </c>
      <c r="H110" s="199">
        <f>[1]Octubre!G110+[1]Noviembre!G110+[1]Diciembre!G110</f>
        <v>0</v>
      </c>
      <c r="I110" s="169"/>
      <c r="J110" s="169"/>
      <c r="K110" s="169"/>
      <c r="L110" s="169"/>
      <c r="M110" s="169"/>
      <c r="N110" s="124"/>
    </row>
    <row r="111" spans="2:19">
      <c r="B111" s="196" t="s">
        <v>191</v>
      </c>
      <c r="C111" s="197"/>
      <c r="D111" s="197"/>
      <c r="E111" s="197"/>
      <c r="F111" s="197"/>
      <c r="G111" s="198">
        <f>[1]Octubre!F111+[1]Noviembre!F111+[1]Diciembre!F111</f>
        <v>0</v>
      </c>
      <c r="H111" s="199">
        <f>[1]Octubre!G111+[1]Noviembre!G111+[1]Diciembre!G111</f>
        <v>0</v>
      </c>
      <c r="I111" s="169"/>
      <c r="J111" s="169"/>
      <c r="K111" s="169"/>
      <c r="L111" s="169"/>
      <c r="M111" s="169"/>
      <c r="N111" s="124"/>
    </row>
    <row r="112" spans="2:19">
      <c r="B112" s="196" t="s">
        <v>192</v>
      </c>
      <c r="C112" s="197"/>
      <c r="D112" s="197"/>
      <c r="E112" s="197"/>
      <c r="F112" s="197"/>
      <c r="G112" s="198">
        <f>[1]Octubre!F112+[1]Noviembre!F112+[1]Diciembre!F112</f>
        <v>0</v>
      </c>
      <c r="H112" s="199">
        <f>[1]Octubre!G112+[1]Noviembre!G112+[1]Diciembre!G112</f>
        <v>0</v>
      </c>
      <c r="I112" s="169"/>
      <c r="J112" s="169"/>
      <c r="K112" s="169"/>
      <c r="L112" s="169"/>
      <c r="M112" s="169"/>
      <c r="N112" s="124"/>
    </row>
    <row r="113" spans="2:17">
      <c r="B113" s="200" t="s">
        <v>193</v>
      </c>
      <c r="C113" s="201"/>
      <c r="D113" s="201"/>
      <c r="E113" s="201"/>
      <c r="F113" s="201"/>
      <c r="G113" s="202">
        <f>SUM(G109+G110+G111+G112)</f>
        <v>0</v>
      </c>
      <c r="H113" s="203"/>
      <c r="I113" s="170"/>
      <c r="J113" s="170"/>
      <c r="K113" s="170"/>
      <c r="L113" s="170"/>
      <c r="M113" s="170"/>
      <c r="N113" s="124"/>
    </row>
    <row r="114" spans="2:17" ht="15.75" thickBot="1">
      <c r="B114" s="183" t="s">
        <v>194</v>
      </c>
      <c r="C114" s="184"/>
      <c r="D114" s="184"/>
      <c r="E114" s="184"/>
      <c r="F114" s="184"/>
      <c r="G114" s="185">
        <f>[1]Octubre!F114+[1]Noviembre!F114+[1]Diciembre!F114</f>
        <v>0</v>
      </c>
      <c r="H114" s="186">
        <f>[1]Octubre!G114+[1]Noviembre!G114+[1]Diciembre!G114</f>
        <v>0</v>
      </c>
      <c r="I114" s="169"/>
      <c r="J114" s="169"/>
      <c r="K114" s="169"/>
      <c r="L114" s="169"/>
      <c r="M114" s="169"/>
      <c r="N114" s="124"/>
    </row>
    <row r="115" spans="2:17" ht="15.75" thickBot="1"/>
    <row r="116" spans="2:17">
      <c r="B116" s="187" t="s">
        <v>195</v>
      </c>
      <c r="C116" s="188"/>
      <c r="D116" s="188"/>
      <c r="E116" s="188"/>
      <c r="F116" s="188"/>
      <c r="G116" s="189"/>
      <c r="H116" s="190"/>
      <c r="I116" s="191"/>
      <c r="J116" s="191"/>
      <c r="K116" s="192"/>
    </row>
    <row r="117" spans="2:17" ht="15.75" thickBot="1">
      <c r="B117" s="193" t="s">
        <v>196</v>
      </c>
      <c r="C117" s="194"/>
      <c r="D117" s="194"/>
      <c r="E117" s="194"/>
      <c r="F117" s="194"/>
      <c r="G117" s="195"/>
      <c r="H117" s="193" t="s">
        <v>197</v>
      </c>
      <c r="I117" s="194"/>
      <c r="J117" s="194"/>
      <c r="K117" s="195"/>
    </row>
    <row r="118" spans="2:17" ht="15.75" thickBot="1">
      <c r="B118" s="171" t="s">
        <v>198</v>
      </c>
      <c r="C118" s="174"/>
      <c r="D118" s="174"/>
      <c r="E118" s="174"/>
      <c r="F118" s="174"/>
      <c r="G118" s="174"/>
      <c r="H118" s="174"/>
      <c r="I118" s="174"/>
      <c r="J118" s="174"/>
      <c r="K118" s="175"/>
    </row>
    <row r="119" spans="2:17">
      <c r="B119" s="176"/>
      <c r="C119" s="177"/>
      <c r="D119" s="177"/>
      <c r="E119" s="177"/>
      <c r="F119" s="177"/>
      <c r="G119" s="178"/>
      <c r="H119" s="176" t="s">
        <v>199</v>
      </c>
      <c r="I119" s="177"/>
      <c r="J119" s="177"/>
      <c r="K119" s="178"/>
    </row>
    <row r="120" spans="2:17" ht="15.75" thickBot="1">
      <c r="B120" s="179" t="s">
        <v>200</v>
      </c>
      <c r="C120" s="180"/>
      <c r="D120" s="180"/>
      <c r="E120" s="180"/>
      <c r="F120" s="180"/>
      <c r="G120" s="181"/>
      <c r="H120" s="179" t="s">
        <v>201</v>
      </c>
      <c r="I120" s="180"/>
      <c r="J120" s="180"/>
      <c r="K120" s="181"/>
    </row>
    <row r="121" spans="2:17">
      <c r="B121" s="182" t="s">
        <v>202</v>
      </c>
      <c r="C121" s="182"/>
      <c r="D121" s="182"/>
      <c r="E121" s="182"/>
      <c r="F121" s="182"/>
      <c r="G121" s="182"/>
      <c r="H121" s="182"/>
      <c r="I121" s="182"/>
      <c r="J121" s="182"/>
      <c r="K121" s="182"/>
    </row>
    <row r="122" spans="2:17">
      <c r="L122" s="172"/>
      <c r="M122" s="172"/>
      <c r="N122" s="172"/>
      <c r="O122" s="172"/>
      <c r="P122" s="172" t="s">
        <v>94</v>
      </c>
      <c r="Q122" s="172"/>
    </row>
  </sheetData>
  <mergeCells count="98">
    <mergeCell ref="E2:H5"/>
    <mergeCell ref="O5:R6"/>
    <mergeCell ref="B6:M6"/>
    <mergeCell ref="B7:M7"/>
    <mergeCell ref="O7:R8"/>
    <mergeCell ref="D8:E8"/>
    <mergeCell ref="F8:H8"/>
    <mergeCell ref="I8:J8"/>
    <mergeCell ref="K8:L8"/>
    <mergeCell ref="C9:F9"/>
    <mergeCell ref="O10:R12"/>
    <mergeCell ref="B11:E11"/>
    <mergeCell ref="B12:B13"/>
    <mergeCell ref="E12:E13"/>
    <mergeCell ref="G12:J13"/>
    <mergeCell ref="M12:M13"/>
    <mergeCell ref="G25:J25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C53:D53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O48:R50"/>
    <mergeCell ref="E54:E55"/>
    <mergeCell ref="B62:R62"/>
    <mergeCell ref="B64:M64"/>
    <mergeCell ref="B65:B66"/>
    <mergeCell ref="C65:C66"/>
    <mergeCell ref="E65:G65"/>
    <mergeCell ref="H65:H66"/>
    <mergeCell ref="I65:I66"/>
    <mergeCell ref="J65:J66"/>
    <mergeCell ref="K65:K66"/>
    <mergeCell ref="B92:B94"/>
    <mergeCell ref="L65:L66"/>
    <mergeCell ref="M65:M66"/>
    <mergeCell ref="O69:Q72"/>
    <mergeCell ref="R69:T72"/>
    <mergeCell ref="O74:Q76"/>
    <mergeCell ref="R74:T76"/>
    <mergeCell ref="O77:Q80"/>
    <mergeCell ref="O81:Q84"/>
    <mergeCell ref="B89:L89"/>
    <mergeCell ref="B90:C91"/>
    <mergeCell ref="D90:K90"/>
    <mergeCell ref="B96:B98"/>
    <mergeCell ref="B102:H102"/>
    <mergeCell ref="B103:F103"/>
    <mergeCell ref="G103:H103"/>
    <mergeCell ref="B104:F104"/>
    <mergeCell ref="G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B111:F111"/>
    <mergeCell ref="G111:H111"/>
    <mergeCell ref="B112:F112"/>
    <mergeCell ref="G112:H112"/>
    <mergeCell ref="B113:F113"/>
    <mergeCell ref="G113:H113"/>
    <mergeCell ref="B121:K121"/>
    <mergeCell ref="B114:F114"/>
    <mergeCell ref="G114:H114"/>
    <mergeCell ref="B116:G116"/>
    <mergeCell ref="H116:K116"/>
    <mergeCell ref="B117:G117"/>
    <mergeCell ref="H117:K117"/>
    <mergeCell ref="C118:K118"/>
    <mergeCell ref="B119:G119"/>
    <mergeCell ref="H119:K119"/>
    <mergeCell ref="B120:G120"/>
    <mergeCell ref="H120:K120"/>
  </mergeCells>
  <conditionalFormatting sqref="B119 H116">
    <cfRule type="cellIs" dxfId="2" priority="3" operator="equal">
      <formula>""</formula>
    </cfRule>
  </conditionalFormatting>
  <conditionalFormatting sqref="B116">
    <cfRule type="cellIs" dxfId="1" priority="2" operator="equal">
      <formula>""</formula>
    </cfRule>
  </conditionalFormatting>
  <conditionalFormatting sqref="H119">
    <cfRule type="cellIs" dxfId="0" priority="1" operator="equal">
      <formula>""</formula>
    </cfRule>
  </conditionalFormatting>
  <hyperlinks>
    <hyperlink ref="B4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scastro</dc:creator>
  <cp:lastModifiedBy>ndelorbe</cp:lastModifiedBy>
  <dcterms:created xsi:type="dcterms:W3CDTF">2020-01-07T16:15:38Z</dcterms:created>
  <dcterms:modified xsi:type="dcterms:W3CDTF">2020-01-08T16:35:12Z</dcterms:modified>
</cp:coreProperties>
</file>