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20490" windowHeight="7755"/>
  </bookViews>
  <sheets>
    <sheet name="estadistica hospitalari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F108" i="1"/>
  <c r="K99" i="1" l="1"/>
  <c r="K98" i="1"/>
  <c r="J97" i="1"/>
  <c r="K97" i="1" s="1"/>
  <c r="I97" i="1"/>
  <c r="H97" i="1"/>
  <c r="G97" i="1"/>
  <c r="F97" i="1"/>
  <c r="E97" i="1"/>
  <c r="D97" i="1"/>
  <c r="C97" i="1"/>
  <c r="K96" i="1"/>
  <c r="K95" i="1"/>
  <c r="K94" i="1"/>
  <c r="J93" i="1"/>
  <c r="K93" i="1" s="1"/>
  <c r="I93" i="1"/>
  <c r="H93" i="1"/>
  <c r="G93" i="1"/>
  <c r="F93" i="1"/>
  <c r="E93" i="1"/>
  <c r="D93" i="1"/>
  <c r="C93" i="1"/>
  <c r="K92" i="1"/>
  <c r="K91" i="1"/>
  <c r="L86" i="1"/>
  <c r="H86" i="1"/>
  <c r="G86" i="1"/>
  <c r="E86" i="1"/>
  <c r="D86" i="1"/>
  <c r="C86" i="1"/>
  <c r="B86" i="1"/>
  <c r="F85" i="1"/>
  <c r="K85" i="1" s="1"/>
  <c r="F84" i="1"/>
  <c r="K84" i="1" s="1"/>
  <c r="F83" i="1"/>
  <c r="K83" i="1" s="1"/>
  <c r="F82" i="1"/>
  <c r="K82" i="1" s="1"/>
  <c r="F81" i="1"/>
  <c r="K81" i="1" s="1"/>
  <c r="F80" i="1"/>
  <c r="K80" i="1" s="1"/>
  <c r="F79" i="1"/>
  <c r="K79" i="1" s="1"/>
  <c r="F78" i="1"/>
  <c r="K78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K66" i="1"/>
  <c r="F66" i="1"/>
  <c r="C51" i="1"/>
  <c r="D51" i="1" s="1"/>
  <c r="D53" i="1" s="1"/>
  <c r="B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L34" i="1"/>
  <c r="D34" i="1"/>
  <c r="L33" i="1"/>
  <c r="D33" i="1"/>
  <c r="L32" i="1"/>
  <c r="D32" i="1"/>
  <c r="L31" i="1"/>
  <c r="D31" i="1"/>
  <c r="L30" i="1"/>
  <c r="D30" i="1"/>
  <c r="L29" i="1"/>
  <c r="D29" i="1"/>
  <c r="L28" i="1"/>
  <c r="D28" i="1"/>
  <c r="L27" i="1"/>
  <c r="D27" i="1"/>
  <c r="L26" i="1"/>
  <c r="D26" i="1"/>
  <c r="L25" i="1"/>
  <c r="D25" i="1"/>
  <c r="L24" i="1"/>
  <c r="D24" i="1"/>
  <c r="L23" i="1"/>
  <c r="D23" i="1"/>
  <c r="L22" i="1"/>
  <c r="D22" i="1"/>
  <c r="L21" i="1"/>
  <c r="D21" i="1"/>
  <c r="L20" i="1"/>
  <c r="D20" i="1"/>
  <c r="L19" i="1"/>
  <c r="D19" i="1"/>
  <c r="L18" i="1"/>
  <c r="D18" i="1"/>
  <c r="L17" i="1"/>
  <c r="D17" i="1"/>
  <c r="L16" i="1"/>
  <c r="D16" i="1"/>
  <c r="L15" i="1"/>
  <c r="D15" i="1"/>
  <c r="L14" i="1"/>
  <c r="D14" i="1"/>
  <c r="L13" i="1"/>
  <c r="D13" i="1"/>
  <c r="G9" i="1"/>
  <c r="G8" i="1"/>
  <c r="B8" i="1"/>
  <c r="J7" i="1"/>
  <c r="E7" i="1"/>
  <c r="B7" i="1"/>
  <c r="F86" i="1" l="1"/>
  <c r="K86" i="1" s="1"/>
  <c r="N66" i="1"/>
  <c r="I85" i="1" l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86" i="1"/>
  <c r="J86" i="1" s="1"/>
</calcChain>
</file>

<file path=xl/sharedStrings.xml><?xml version="1.0" encoding="utf-8"?>
<sst xmlns="http://schemas.openxmlformats.org/spreadsheetml/2006/main" count="211" uniqueCount="205">
  <si>
    <t>67-A</t>
  </si>
  <si>
    <t>Lado-A</t>
  </si>
  <si>
    <t>Informacion:</t>
  </si>
  <si>
    <t>informacionyestadisticas@sespas.gov.do</t>
  </si>
  <si>
    <t>DIRECCION GENERAL DE INFORMACION Y ESTADISTICA DE SALUD</t>
  </si>
  <si>
    <t>INFORME MENSUAL DE PRODUCCIÓN DE SERVICIOS  HOSPITALARIO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</si>
  <si>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</si>
  <si>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</si>
  <si>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</si>
  <si>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</si>
  <si>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</si>
  <si>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</si>
  <si>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>Mes:</t>
  </si>
  <si>
    <t>Abril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</si>
  <si>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</si>
  <si>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</si>
  <si>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</si>
  <si>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</si>
  <si>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</si>
  <si>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</si>
  <si>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</si>
  <si>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</si>
  <si>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</si>
  <si>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</si>
  <si>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</si>
  <si>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</si>
  <si>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</si>
  <si>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</si>
  <si>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</si>
  <si>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</si>
  <si>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</si>
  <si>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</si>
  <si>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</si>
  <si>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</si>
  <si>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</si>
  <si>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</si>
  <si>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</si>
  <si>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</si>
  <si>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</si>
  <si>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</si>
  <si>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</si>
  <si>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</si>
  <si>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</si>
  <si>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</si>
  <si>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</si>
  <si>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</si>
  <si>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</si>
  <si>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</si>
  <si>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</si>
  <si>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</si>
  <si>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</si>
  <si>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</si>
  <si>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</si>
  <si>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</si>
  <si>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</si>
  <si>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</si>
  <si>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</si>
  <si>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</si>
  <si>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</si>
  <si>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</si>
  <si>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</si>
  <si>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</si>
  <si>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</si>
  <si>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</si>
  <si>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</si>
  <si>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</si>
  <si>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</si>
  <si>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</si>
  <si>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</si>
  <si>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</si>
  <si>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</si>
  <si>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</si>
  <si>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</si>
  <si>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</si>
  <si>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</si>
  <si>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</si>
  <si>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</si>
  <si>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</si>
  <si>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</si>
  <si>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</si>
  <si>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</si>
  <si>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</si>
  <si>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</si>
  <si>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</si>
  <si>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</si>
  <si>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</si>
  <si>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</si>
  <si>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</si>
  <si>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</si>
  <si>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</si>
  <si>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</si>
  <si>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</si>
  <si>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</si>
  <si>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</si>
  <si>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</si>
  <si>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</si>
  <si>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</si>
  <si>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</si>
  <si>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</si>
  <si>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</si>
  <si>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</si>
  <si>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</si>
  <si>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</si>
  <si>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</si>
  <si>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</si>
  <si>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</si>
  <si>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</si>
  <si>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</si>
  <si>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</si>
  <si>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</si>
  <si>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</si>
  <si>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</si>
  <si>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</si>
  <si>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</si>
  <si>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</si>
  <si>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</si>
  <si>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</si>
  <si>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</si>
  <si>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</si>
  <si>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</si>
  <si>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</si>
  <si>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</si>
  <si>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</si>
  <si>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</si>
  <si>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</si>
  <si>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</si>
  <si>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</si>
  <si>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Num. De Camas</t>
  </si>
  <si>
    <t>Días Camas</t>
  </si>
  <si>
    <t>%  Ocupacion</t>
  </si>
  <si>
    <t>Promedio Estadia</t>
  </si>
  <si>
    <t>Paciente/Inicio Periodo</t>
  </si>
  <si>
    <t>Altas</t>
  </si>
  <si>
    <t>Def.       (-48h)</t>
  </si>
  <si>
    <t>Def. (+48h)</t>
  </si>
  <si>
    <t>Total</t>
  </si>
  <si>
    <t xml:space="preserve">Cantidad de dias del Mes Seleccionado </t>
  </si>
  <si>
    <t>4.Med. General</t>
  </si>
  <si>
    <t>4.Pediatría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</si>
  <si>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</si>
  <si>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</si>
  <si>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</si>
  <si>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</si>
  <si>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</si>
  <si>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</si>
  <si>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</si>
  <si>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</si>
  <si>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</si>
  <si>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</si>
  <si>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</si>
  <si>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</si>
  <si>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</si>
  <si>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</si>
  <si>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</si>
  <si>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</si>
  <si>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</si>
  <si>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</si>
  <si>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</si>
  <si>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</si>
  <si>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</si>
  <si>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</si>
  <si>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</si>
  <si>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</si>
  <si>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</si>
  <si>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</si>
  <si>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</si>
  <si>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</si>
  <si>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</si>
  <si>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</si>
  <si>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</si>
  <si>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</si>
  <si>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</si>
  <si>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</si>
  <si>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</si>
  <si>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</si>
  <si>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</si>
  <si>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</si>
  <si>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</si>
  <si>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</si>
  <si>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</si>
  <si>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</si>
  <si>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</si>
  <si>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</si>
  <si>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</si>
  <si>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</si>
  <si>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</si>
  <si>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</si>
  <si>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</si>
  <si>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</si>
  <si>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</si>
  <si>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</si>
  <si>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</si>
  <si>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</si>
  <si>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</si>
  <si>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</si>
  <si>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</si>
  <si>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Director General Dr. Jose Alfredo Español Yapor</t>
  </si>
  <si>
    <t>FIRMA DEL RESPONSABLE</t>
  </si>
  <si>
    <t>FECHA DE ENVIÓ</t>
  </si>
  <si>
    <t>OBSERVACIONES:</t>
  </si>
  <si>
    <t>Sr. Bartlo ramon de la rosa</t>
  </si>
  <si>
    <t>Dr. Francisco Jose Pichardo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</si>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</sst>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1" applyFont="1"/>
    <xf numFmtId="0" fontId="1" fillId="0" borderId="0" xfId="0" applyFont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9" fillId="0" borderId="0" xfId="0" applyFont="1" applyAlignment="1" applyProtection="1"/>
    <xf numFmtId="3" fontId="10" fillId="0" borderId="0" xfId="0" applyNumberFormat="1" applyFont="1" applyBorder="1" applyAlignment="1" applyProtection="1"/>
    <xf numFmtId="0" fontId="9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10" fillId="0" borderId="1" xfId="0" applyFont="1" applyBorder="1" applyAlignment="1" applyProtection="1">
      <alignment horizontal="left"/>
    </xf>
    <xf numFmtId="0" fontId="13" fillId="0" borderId="0" xfId="0" applyFont="1" applyAlignment="1" applyProtection="1"/>
    <xf numFmtId="0" fontId="0" fillId="0" borderId="0" xfId="0" applyProtection="1">
      <protection locked="0"/>
    </xf>
    <xf numFmtId="0" fontId="11" fillId="0" borderId="0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10" fillId="0" borderId="0" xfId="0" applyFont="1" applyBorder="1" applyAlignment="1" applyProtection="1"/>
    <xf numFmtId="0" fontId="0" fillId="0" borderId="0" xfId="0" applyProtection="1"/>
    <xf numFmtId="14" fontId="10" fillId="0" borderId="2" xfId="0" applyNumberFormat="1" applyFont="1" applyBorder="1" applyAlignment="1" applyProtection="1"/>
    <xf numFmtId="14" fontId="10" fillId="0" borderId="0" xfId="0" applyNumberFormat="1" applyFont="1" applyBorder="1" applyAlignment="1" applyProtection="1"/>
    <xf numFmtId="0" fontId="10" fillId="0" borderId="0" xfId="0" applyFont="1" applyAlignment="1" applyProtection="1"/>
    <xf numFmtId="0" fontId="10" fillId="0" borderId="0" xfId="0" applyFont="1" applyProtection="1"/>
    <xf numFmtId="1" fontId="10" fillId="0" borderId="2" xfId="0" applyNumberFormat="1" applyFont="1" applyBorder="1" applyAlignment="1" applyProtection="1"/>
    <xf numFmtId="1" fontId="10" fillId="0" borderId="0" xfId="0" applyNumberFormat="1" applyFont="1" applyBorder="1" applyAlignment="1" applyProtection="1"/>
    <xf numFmtId="0" fontId="14" fillId="0" borderId="3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16" fillId="3" borderId="0" xfId="0" applyFont="1" applyFill="1" applyBorder="1"/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17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1" fillId="0" borderId="19" xfId="0" applyFont="1" applyBorder="1" applyAlignment="1"/>
    <xf numFmtId="3" fontId="11" fillId="0" borderId="19" xfId="0" applyNumberFormat="1" applyFont="1" applyBorder="1" applyAlignment="1" applyProtection="1">
      <alignment horizontal="right"/>
      <protection locked="0"/>
    </xf>
    <xf numFmtId="3" fontId="12" fillId="2" borderId="13" xfId="0" applyNumberFormat="1" applyFont="1" applyFill="1" applyBorder="1" applyAlignment="1">
      <alignment horizontal="right"/>
    </xf>
    <xf numFmtId="0" fontId="16" fillId="3" borderId="0" xfId="0" applyFont="1" applyFill="1" applyBorder="1" applyAlignment="1"/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3" fontId="11" fillId="0" borderId="22" xfId="0" applyNumberFormat="1" applyFont="1" applyBorder="1" applyAlignment="1" applyProtection="1">
      <alignment horizontal="right"/>
      <protection locked="0"/>
    </xf>
    <xf numFmtId="3" fontId="12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1" fillId="0" borderId="19" xfId="0" applyFont="1" applyBorder="1"/>
    <xf numFmtId="3" fontId="12" fillId="2" borderId="25" xfId="0" applyNumberFormat="1" applyFont="1" applyFill="1" applyBorder="1" applyAlignment="1">
      <alignment horizontal="right"/>
    </xf>
    <xf numFmtId="0" fontId="11" fillId="0" borderId="2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3" fontId="17" fillId="4" borderId="19" xfId="0" applyNumberFormat="1" applyFont="1" applyFill="1" applyBorder="1" applyAlignment="1" applyProtection="1">
      <alignment horizontal="right"/>
    </xf>
    <xf numFmtId="3" fontId="17" fillId="5" borderId="19" xfId="0" applyNumberFormat="1" applyFont="1" applyFill="1" applyBorder="1" applyAlignment="1" applyProtection="1">
      <alignment horizontal="right"/>
      <protection locked="0"/>
    </xf>
    <xf numFmtId="3" fontId="11" fillId="4" borderId="19" xfId="0" applyNumberFormat="1" applyFont="1" applyFill="1" applyBorder="1" applyAlignment="1" applyProtection="1">
      <alignment horizontal="right"/>
    </xf>
    <xf numFmtId="3" fontId="11" fillId="5" borderId="19" xfId="0" applyNumberFormat="1" applyFont="1" applyFill="1" applyBorder="1" applyAlignment="1" applyProtection="1">
      <alignment horizontal="right"/>
      <protection locked="0"/>
    </xf>
    <xf numFmtId="0" fontId="18" fillId="3" borderId="0" xfId="0" applyFont="1" applyFill="1" applyBorder="1"/>
    <xf numFmtId="0" fontId="1" fillId="0" borderId="0" xfId="0" applyFont="1"/>
    <xf numFmtId="0" fontId="11" fillId="0" borderId="28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3" fontId="19" fillId="0" borderId="29" xfId="0" applyNumberFormat="1" applyFont="1" applyBorder="1" applyProtection="1">
      <protection locked="0"/>
    </xf>
    <xf numFmtId="0" fontId="20" fillId="2" borderId="30" xfId="0" applyFont="1" applyFill="1" applyBorder="1" applyProtection="1"/>
    <xf numFmtId="0" fontId="11" fillId="0" borderId="3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3" fontId="12" fillId="2" borderId="32" xfId="0" applyNumberFormat="1" applyFont="1" applyFill="1" applyBorder="1" applyAlignment="1" applyProtection="1">
      <alignment horizontal="right"/>
      <protection locked="0"/>
    </xf>
    <xf numFmtId="0" fontId="11" fillId="0" borderId="26" xfId="0" applyFont="1" applyBorder="1" applyAlignment="1"/>
    <xf numFmtId="0" fontId="11" fillId="0" borderId="2" xfId="0" applyFont="1" applyBorder="1" applyAlignment="1"/>
    <xf numFmtId="0" fontId="11" fillId="0" borderId="23" xfId="0" applyFont="1" applyBorder="1" applyAlignment="1"/>
    <xf numFmtId="0" fontId="11" fillId="0" borderId="33" xfId="0" applyFont="1" applyFill="1" applyBorder="1" applyAlignment="1"/>
    <xf numFmtId="0" fontId="11" fillId="0" borderId="34" xfId="0" applyFont="1" applyFill="1" applyBorder="1" applyAlignment="1"/>
    <xf numFmtId="0" fontId="11" fillId="0" borderId="35" xfId="0" applyFont="1" applyFill="1" applyBorder="1" applyAlignment="1"/>
    <xf numFmtId="0" fontId="21" fillId="3" borderId="0" xfId="0" applyFont="1" applyFill="1" applyBorder="1" applyAlignment="1"/>
    <xf numFmtId="0" fontId="22" fillId="3" borderId="0" xfId="0" applyFont="1" applyFill="1" applyBorder="1" applyAlignment="1"/>
    <xf numFmtId="0" fontId="23" fillId="0" borderId="0" xfId="0" applyFont="1"/>
    <xf numFmtId="0" fontId="24" fillId="0" borderId="36" xfId="0" applyFont="1" applyBorder="1" applyAlignment="1"/>
    <xf numFmtId="0" fontId="24" fillId="0" borderId="37" xfId="0" applyFont="1" applyBorder="1" applyAlignment="1"/>
    <xf numFmtId="0" fontId="0" fillId="0" borderId="37" xfId="0" applyBorder="1"/>
    <xf numFmtId="0" fontId="24" fillId="0" borderId="4" xfId="0" applyFont="1" applyBorder="1" applyAlignment="1">
      <alignment horizontal="center"/>
    </xf>
    <xf numFmtId="0" fontId="22" fillId="0" borderId="26" xfId="0" applyFont="1" applyBorder="1" applyProtection="1"/>
    <xf numFmtId="0" fontId="22" fillId="0" borderId="2" xfId="0" applyFont="1" applyBorder="1" applyProtection="1"/>
    <xf numFmtId="0" fontId="25" fillId="0" borderId="2" xfId="0" applyFont="1" applyBorder="1" applyProtection="1"/>
    <xf numFmtId="0" fontId="16" fillId="0" borderId="2" xfId="0" applyFont="1" applyBorder="1" applyAlignment="1" applyProtection="1">
      <alignment horizontal="center"/>
    </xf>
    <xf numFmtId="3" fontId="26" fillId="2" borderId="38" xfId="0" applyNumberFormat="1" applyFont="1" applyFill="1" applyBorder="1" applyAlignment="1" applyProtection="1">
      <alignment horizontal="right"/>
      <protection locked="0"/>
    </xf>
    <xf numFmtId="0" fontId="11" fillId="0" borderId="12" xfId="0" applyFont="1" applyBorder="1"/>
    <xf numFmtId="3" fontId="12" fillId="2" borderId="23" xfId="0" applyNumberFormat="1" applyFont="1" applyFill="1" applyBorder="1" applyAlignment="1">
      <alignment horizontal="right"/>
    </xf>
    <xf numFmtId="0" fontId="12" fillId="0" borderId="39" xfId="0" applyFont="1" applyBorder="1"/>
    <xf numFmtId="3" fontId="12" fillId="6" borderId="40" xfId="0" applyNumberFormat="1" applyFont="1" applyFill="1" applyBorder="1" applyAlignment="1">
      <alignment horizontal="right"/>
    </xf>
    <xf numFmtId="3" fontId="12" fillId="2" borderId="41" xfId="0" applyNumberFormat="1" applyFont="1" applyFill="1" applyBorder="1" applyAlignment="1">
      <alignment horizontal="right"/>
    </xf>
    <xf numFmtId="0" fontId="12" fillId="7" borderId="42" xfId="0" applyFont="1" applyFill="1" applyBorder="1" applyAlignment="1"/>
    <xf numFmtId="0" fontId="12" fillId="7" borderId="43" xfId="0" quotePrefix="1" applyFont="1" applyFill="1" applyBorder="1" applyAlignment="1">
      <alignment horizontal="left"/>
    </xf>
    <xf numFmtId="0" fontId="12" fillId="7" borderId="41" xfId="0" quotePrefix="1" applyFont="1" applyFill="1" applyBorder="1" applyAlignment="1">
      <alignment horizontal="left"/>
    </xf>
    <xf numFmtId="3" fontId="12" fillId="7" borderId="44" xfId="0" applyNumberFormat="1" applyFont="1" applyFill="1" applyBorder="1" applyAlignment="1" applyProtection="1">
      <alignment horizontal="right"/>
      <protection locked="0"/>
    </xf>
    <xf numFmtId="0" fontId="12" fillId="0" borderId="45" xfId="0" applyFont="1" applyBorder="1" applyAlignment="1"/>
    <xf numFmtId="0" fontId="12" fillId="0" borderId="0" xfId="0" applyFont="1" applyBorder="1" applyAlignment="1"/>
    <xf numFmtId="0" fontId="12" fillId="0" borderId="46" xfId="0" applyFont="1" applyBorder="1" applyAlignment="1"/>
    <xf numFmtId="3" fontId="12" fillId="2" borderId="14" xfId="0" applyNumberFormat="1" applyFont="1" applyFill="1" applyBorder="1" applyAlignment="1">
      <alignment horizontal="center"/>
    </xf>
    <xf numFmtId="0" fontId="12" fillId="0" borderId="47" xfId="0" applyFont="1" applyBorder="1" applyAlignment="1"/>
    <xf numFmtId="0" fontId="12" fillId="0" borderId="3" xfId="0" applyFont="1" applyBorder="1" applyAlignment="1"/>
    <xf numFmtId="0" fontId="12" fillId="0" borderId="17" xfId="0" applyFont="1" applyBorder="1" applyAlignment="1"/>
    <xf numFmtId="3" fontId="12" fillId="2" borderId="44" xfId="0" applyNumberFormat="1" applyFont="1" applyFill="1" applyBorder="1" applyAlignment="1">
      <alignment horizontal="center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2" fillId="0" borderId="33" xfId="0" applyFont="1" applyBorder="1" applyProtection="1"/>
    <xf numFmtId="0" fontId="22" fillId="0" borderId="34" xfId="0" applyFont="1" applyBorder="1" applyProtection="1"/>
    <xf numFmtId="0" fontId="0" fillId="0" borderId="34" xfId="0" applyBorder="1" applyProtection="1"/>
    <xf numFmtId="0" fontId="0" fillId="0" borderId="34" xfId="0" applyBorder="1" applyAlignment="1" applyProtection="1">
      <alignment horizontal="center"/>
    </xf>
    <xf numFmtId="0" fontId="27" fillId="0" borderId="0" xfId="0" applyFont="1"/>
    <xf numFmtId="0" fontId="0" fillId="3" borderId="0" xfId="0" applyFill="1"/>
    <xf numFmtId="0" fontId="22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7" fillId="3" borderId="0" xfId="0" applyFont="1" applyFill="1"/>
    <xf numFmtId="44" fontId="29" fillId="0" borderId="0" xfId="2" applyFont="1" applyBorder="1" applyAlignment="1"/>
    <xf numFmtId="0" fontId="27" fillId="0" borderId="0" xfId="0" applyFont="1" applyAlignment="1" applyProtection="1">
      <alignment horizontal="left"/>
      <protection locked="0"/>
    </xf>
    <xf numFmtId="44" fontId="29" fillId="0" borderId="36" xfId="2" applyFont="1" applyBorder="1" applyAlignment="1">
      <alignment horizontal="center"/>
    </xf>
    <xf numFmtId="44" fontId="29" fillId="0" borderId="37" xfId="2" applyFont="1" applyBorder="1" applyAlignment="1">
      <alignment horizontal="center"/>
    </xf>
    <xf numFmtId="44" fontId="29" fillId="0" borderId="7" xfId="2" applyFont="1" applyBorder="1" applyAlignment="1">
      <alignment horizontal="center"/>
    </xf>
    <xf numFmtId="0" fontId="9" fillId="0" borderId="0" xfId="0" applyFont="1" applyBorder="1" applyAlignment="1"/>
    <xf numFmtId="0" fontId="12" fillId="2" borderId="36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vertical="center" wrapText="1"/>
    </xf>
    <xf numFmtId="0" fontId="12" fillId="2" borderId="43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/>
    </xf>
    <xf numFmtId="0" fontId="12" fillId="2" borderId="4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wrapText="1"/>
    </xf>
    <xf numFmtId="0" fontId="12" fillId="2" borderId="50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vertical="center" wrapText="1"/>
    </xf>
    <xf numFmtId="0" fontId="30" fillId="0" borderId="18" xfId="0" applyFont="1" applyBorder="1"/>
    <xf numFmtId="3" fontId="19" fillId="0" borderId="21" xfId="3" applyNumberFormat="1" applyFont="1" applyBorder="1" applyProtection="1">
      <protection locked="0"/>
    </xf>
    <xf numFmtId="3" fontId="19" fillId="0" borderId="51" xfId="3" applyNumberFormat="1" applyFont="1" applyBorder="1" applyAlignment="1" applyProtection="1">
      <protection locked="0"/>
    </xf>
    <xf numFmtId="3" fontId="19" fillId="0" borderId="22" xfId="3" applyNumberFormat="1" applyFont="1" applyBorder="1" applyAlignment="1" applyProtection="1">
      <protection locked="0"/>
    </xf>
    <xf numFmtId="0" fontId="19" fillId="0" borderId="22" xfId="0" applyFont="1" applyBorder="1" applyProtection="1">
      <protection locked="0"/>
    </xf>
    <xf numFmtId="3" fontId="12" fillId="2" borderId="52" xfId="3" applyNumberFormat="1" applyFont="1" applyFill="1" applyBorder="1"/>
    <xf numFmtId="3" fontId="19" fillId="0" borderId="27" xfId="3" applyNumberFormat="1" applyFont="1" applyBorder="1" applyProtection="1">
      <protection locked="0"/>
    </xf>
    <xf numFmtId="3" fontId="19" fillId="0" borderId="19" xfId="3" applyNumberFormat="1" applyFont="1" applyBorder="1" applyProtection="1">
      <protection locked="0"/>
    </xf>
    <xf numFmtId="3" fontId="19" fillId="2" borderId="19" xfId="3" applyNumberFormat="1" applyFont="1" applyFill="1" applyBorder="1" applyProtection="1"/>
    <xf numFmtId="164" fontId="11" fillId="2" borderId="19" xfId="3" applyNumberFormat="1" applyFont="1" applyFill="1" applyBorder="1" applyAlignment="1" applyProtection="1"/>
    <xf numFmtId="164" fontId="19" fillId="2" borderId="19" xfId="3" applyNumberFormat="1" applyFont="1" applyFill="1" applyBorder="1" applyProtection="1"/>
    <xf numFmtId="3" fontId="19" fillId="0" borderId="24" xfId="0" applyNumberFormat="1" applyFont="1" applyBorder="1" applyProtection="1">
      <protection locked="0"/>
    </xf>
    <xf numFmtId="3" fontId="12" fillId="2" borderId="24" xfId="3" applyNumberFormat="1" applyFont="1" applyFill="1" applyBorder="1"/>
    <xf numFmtId="0" fontId="31" fillId="0" borderId="36" xfId="0" applyFont="1" applyBorder="1" applyAlignment="1">
      <alignment horizontal="left" wrapText="1"/>
    </xf>
    <xf numFmtId="0" fontId="31" fillId="0" borderId="37" xfId="0" applyFont="1" applyBorder="1" applyAlignment="1">
      <alignment horizontal="left" wrapText="1"/>
    </xf>
    <xf numFmtId="0" fontId="31" fillId="0" borderId="7" xfId="0" applyFont="1" applyBorder="1" applyAlignment="1">
      <alignment horizontal="left" wrapText="1"/>
    </xf>
    <xf numFmtId="0" fontId="31" fillId="0" borderId="36" xfId="0" applyFont="1" applyBorder="1" applyAlignment="1">
      <alignment horizontal="left" vertical="top" wrapText="1"/>
    </xf>
    <xf numFmtId="0" fontId="31" fillId="0" borderId="37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28" fillId="0" borderId="18" xfId="0" applyFont="1" applyBorder="1"/>
    <xf numFmtId="0" fontId="31" fillId="0" borderId="45" xfId="0" applyFont="1" applyBorder="1" applyAlignment="1">
      <alignment horizontal="left" wrapText="1"/>
    </xf>
    <xf numFmtId="0" fontId="31" fillId="0" borderId="0" xfId="0" applyFont="1" applyBorder="1" applyAlignment="1">
      <alignment horizontal="left" wrapText="1"/>
    </xf>
    <xf numFmtId="0" fontId="31" fillId="0" borderId="46" xfId="0" applyFont="1" applyBorder="1" applyAlignment="1">
      <alignment horizontal="left" wrapText="1"/>
    </xf>
    <xf numFmtId="0" fontId="31" fillId="0" borderId="45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47" xfId="0" applyFont="1" applyBorder="1" applyAlignment="1">
      <alignment horizontal="left" wrapText="1"/>
    </xf>
    <xf numFmtId="0" fontId="31" fillId="0" borderId="3" xfId="0" applyFont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31" fillId="0" borderId="47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18" fontId="0" fillId="0" borderId="0" xfId="0" applyNumberFormat="1"/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9" fillId="2" borderId="28" xfId="0" applyFont="1" applyFill="1" applyBorder="1"/>
    <xf numFmtId="3" fontId="12" fillId="2" borderId="53" xfId="3" applyNumberFormat="1" applyFont="1" applyFill="1" applyBorder="1"/>
    <xf numFmtId="3" fontId="12" fillId="2" borderId="28" xfId="3" applyNumberFormat="1" applyFont="1" applyFill="1" applyBorder="1"/>
    <xf numFmtId="3" fontId="12" fillId="2" borderId="29" xfId="3" applyNumberFormat="1" applyFont="1" applyFill="1" applyBorder="1"/>
    <xf numFmtId="3" fontId="12" fillId="2" borderId="54" xfId="3" applyNumberFormat="1" applyFont="1" applyFill="1" applyBorder="1"/>
    <xf numFmtId="3" fontId="12" fillId="2" borderId="30" xfId="3" applyNumberFormat="1" applyFont="1" applyFill="1" applyBorder="1"/>
    <xf numFmtId="0" fontId="9" fillId="0" borderId="45" xfId="0" applyFont="1" applyBorder="1"/>
    <xf numFmtId="0" fontId="9" fillId="0" borderId="0" xfId="0" applyFont="1" applyBorder="1"/>
    <xf numFmtId="165" fontId="9" fillId="0" borderId="0" xfId="0" applyNumberFormat="1" applyFont="1" applyBorder="1"/>
    <xf numFmtId="0" fontId="0" fillId="0" borderId="0" xfId="0" applyBorder="1"/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0" borderId="27" xfId="0" applyFont="1" applyBorder="1" applyAlignment="1"/>
    <xf numFmtId="0" fontId="34" fillId="0" borderId="0" xfId="0" applyFont="1" applyBorder="1"/>
    <xf numFmtId="0" fontId="11" fillId="0" borderId="0" xfId="0" applyFont="1" applyBorder="1"/>
    <xf numFmtId="0" fontId="9" fillId="2" borderId="1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2" fillId="2" borderId="55" xfId="0" applyFont="1" applyFill="1" applyBorder="1" applyAlignment="1"/>
    <xf numFmtId="0" fontId="12" fillId="2" borderId="12" xfId="0" applyFont="1" applyFill="1" applyBorder="1"/>
    <xf numFmtId="0" fontId="12" fillId="2" borderId="12" xfId="0" applyFont="1" applyFill="1" applyBorder="1" applyAlignment="1">
      <alignment horizontal="left"/>
    </xf>
    <xf numFmtId="0" fontId="12" fillId="2" borderId="56" xfId="0" applyFont="1" applyFill="1" applyBorder="1" applyAlignment="1">
      <alignment horizontal="center"/>
    </xf>
    <xf numFmtId="0" fontId="12" fillId="2" borderId="57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/>
    </xf>
    <xf numFmtId="0" fontId="34" fillId="0" borderId="8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49" xfId="0" applyFont="1" applyBorder="1" applyProtection="1">
      <protection locked="0"/>
    </xf>
    <xf numFmtId="3" fontId="12" fillId="2" borderId="13" xfId="0" applyNumberFormat="1" applyFont="1" applyFill="1" applyBorder="1"/>
    <xf numFmtId="0" fontId="12" fillId="2" borderId="15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/>
    </xf>
    <xf numFmtId="0" fontId="34" fillId="0" borderId="18" xfId="0" applyFont="1" applyBorder="1" applyProtection="1">
      <protection locked="0"/>
    </xf>
    <xf numFmtId="0" fontId="34" fillId="0" borderId="19" xfId="0" applyFont="1" applyBorder="1" applyProtection="1">
      <protection locked="0"/>
    </xf>
    <xf numFmtId="0" fontId="34" fillId="0" borderId="24" xfId="0" applyFont="1" applyBorder="1" applyProtection="1">
      <protection locked="0"/>
    </xf>
    <xf numFmtId="3" fontId="12" fillId="2" borderId="23" xfId="0" applyNumberFormat="1" applyFont="1" applyFill="1" applyBorder="1"/>
    <xf numFmtId="0" fontId="12" fillId="2" borderId="58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left"/>
    </xf>
    <xf numFmtId="0" fontId="12" fillId="2" borderId="28" xfId="0" applyFont="1" applyFill="1" applyBorder="1"/>
    <xf numFmtId="0" fontId="12" fillId="2" borderId="29" xfId="0" applyFont="1" applyFill="1" applyBorder="1"/>
    <xf numFmtId="0" fontId="12" fillId="2" borderId="30" xfId="0" applyFont="1" applyFill="1" applyBorder="1"/>
    <xf numFmtId="3" fontId="12" fillId="2" borderId="35" xfId="0" applyNumberFormat="1" applyFont="1" applyFill="1" applyBorder="1"/>
    <xf numFmtId="0" fontId="12" fillId="6" borderId="5" xfId="0" applyFont="1" applyFill="1" applyBorder="1" applyAlignment="1">
      <alignment vertical="center"/>
    </xf>
    <xf numFmtId="0" fontId="11" fillId="0" borderId="59" xfId="0" applyFont="1" applyBorder="1" applyAlignment="1">
      <alignment horizontal="left"/>
    </xf>
    <xf numFmtId="0" fontId="34" fillId="0" borderId="5" xfId="0" applyFont="1" applyBorder="1" applyProtection="1">
      <protection locked="0"/>
    </xf>
    <xf numFmtId="0" fontId="34" fillId="0" borderId="60" xfId="0" applyFont="1" applyBorder="1" applyProtection="1">
      <protection locked="0"/>
    </xf>
    <xf numFmtId="0" fontId="34" fillId="0" borderId="6" xfId="0" applyFont="1" applyBorder="1" applyProtection="1">
      <protection locked="0"/>
    </xf>
    <xf numFmtId="3" fontId="12" fillId="2" borderId="7" xfId="0" applyNumberFormat="1" applyFont="1" applyFill="1" applyBorder="1"/>
    <xf numFmtId="0" fontId="12" fillId="2" borderId="4" xfId="0" applyFont="1" applyFill="1" applyBorder="1" applyAlignment="1">
      <alignment horizontal="center" vertical="center"/>
    </xf>
    <xf numFmtId="0" fontId="11" fillId="0" borderId="61" xfId="0" applyFont="1" applyBorder="1" applyAlignment="1">
      <alignment horizontal="left"/>
    </xf>
    <xf numFmtId="0" fontId="12" fillId="2" borderId="1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2" fillId="2" borderId="4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left"/>
    </xf>
    <xf numFmtId="1" fontId="12" fillId="2" borderId="28" xfId="0" applyNumberFormat="1" applyFont="1" applyFill="1" applyBorder="1"/>
    <xf numFmtId="1" fontId="12" fillId="2" borderId="29" xfId="0" applyNumberFormat="1" applyFont="1" applyFill="1" applyBorder="1"/>
    <xf numFmtId="1" fontId="12" fillId="2" borderId="30" xfId="0" applyNumberFormat="1" applyFont="1" applyFill="1" applyBorder="1"/>
    <xf numFmtId="1" fontId="0" fillId="0" borderId="0" xfId="0" applyNumberFormat="1"/>
    <xf numFmtId="0" fontId="34" fillId="0" borderId="8" xfId="0" applyFont="1" applyBorder="1"/>
    <xf numFmtId="0" fontId="34" fillId="0" borderId="28" xfId="0" applyFont="1" applyBorder="1"/>
    <xf numFmtId="0" fontId="11" fillId="0" borderId="53" xfId="0" applyFont="1" applyBorder="1" applyAlignment="1">
      <alignment horizontal="left"/>
    </xf>
    <xf numFmtId="0" fontId="34" fillId="0" borderId="28" xfId="0" applyFont="1" applyBorder="1" applyProtection="1">
      <protection locked="0"/>
    </xf>
    <xf numFmtId="0" fontId="34" fillId="0" borderId="29" xfId="0" applyFont="1" applyBorder="1" applyProtection="1">
      <protection locked="0"/>
    </xf>
    <xf numFmtId="0" fontId="34" fillId="0" borderId="30" xfId="0" applyFont="1" applyBorder="1" applyProtection="1">
      <protection locked="0"/>
    </xf>
    <xf numFmtId="0" fontId="29" fillId="0" borderId="62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1" fontId="19" fillId="0" borderId="20" xfId="3" applyNumberFormat="1" applyFont="1" applyBorder="1" applyAlignment="1" applyProtection="1">
      <alignment horizontal="right"/>
      <protection locked="0"/>
    </xf>
    <xf numFmtId="1" fontId="19" fillId="0" borderId="23" xfId="3" applyNumberFormat="1" applyFont="1" applyBorder="1" applyAlignment="1" applyProtection="1">
      <alignment horizontal="right"/>
      <protection locked="0"/>
    </xf>
    <xf numFmtId="0" fontId="10" fillId="0" borderId="0" xfId="0" applyFont="1" applyBorder="1" applyAlignment="1"/>
    <xf numFmtId="44" fontId="19" fillId="0" borderId="19" xfId="3" applyNumberFormat="1" applyFont="1" applyBorder="1" applyAlignment="1" applyProtection="1">
      <alignment horizontal="left"/>
      <protection locked="0"/>
    </xf>
    <xf numFmtId="44" fontId="19" fillId="0" borderId="24" xfId="3" applyNumberFormat="1" applyFont="1" applyBorder="1" applyAlignment="1" applyProtection="1">
      <alignment horizontal="left"/>
      <protection locked="0"/>
    </xf>
    <xf numFmtId="0" fontId="12" fillId="2" borderId="18" xfId="0" applyFont="1" applyFill="1" applyBorder="1" applyAlignment="1">
      <alignment horizontal="left"/>
    </xf>
    <xf numFmtId="0" fontId="12" fillId="2" borderId="19" xfId="0" applyFont="1" applyFill="1" applyBorder="1" applyAlignment="1">
      <alignment horizontal="left"/>
    </xf>
    <xf numFmtId="44" fontId="12" fillId="2" borderId="19" xfId="3" applyNumberFormat="1" applyFont="1" applyFill="1" applyBorder="1" applyAlignment="1">
      <alignment horizontal="left"/>
    </xf>
    <xf numFmtId="44" fontId="12" fillId="2" borderId="24" xfId="3" applyNumberFormat="1" applyFont="1" applyFill="1" applyBorder="1" applyAlignment="1">
      <alignment horizontal="left"/>
    </xf>
    <xf numFmtId="0" fontId="7" fillId="0" borderId="0" xfId="0" applyFont="1" applyBorder="1" applyAlignment="1"/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44" fontId="19" fillId="0" borderId="29" xfId="3" applyNumberFormat="1" applyFont="1" applyBorder="1" applyAlignment="1" applyProtection="1">
      <alignment horizontal="left"/>
      <protection locked="0"/>
    </xf>
    <xf numFmtId="44" fontId="19" fillId="0" borderId="30" xfId="3" applyNumberFormat="1" applyFont="1" applyBorder="1" applyAlignment="1" applyProtection="1">
      <alignment horizontal="left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61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2" fillId="0" borderId="3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35" fillId="0" borderId="0" xfId="0" applyFont="1" applyAlignment="1">
      <alignment horizontal="left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10875"/>
          <a:ext cx="1514475" cy="419100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53750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63275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elorbe/Downloads/HOSPITAL%252bGENERAL%252bDR.%252bVINICIO%252b%252b%252b%252bCALVENTI%252bPlantilla%252b67A%252b2017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>
        <row r="14">
          <cell r="B14" t="str">
            <v>O</v>
          </cell>
          <cell r="E14" t="str">
            <v>SANTO_DOMINGO</v>
          </cell>
          <cell r="J14" t="str">
            <v>VIII</v>
          </cell>
        </row>
        <row r="15">
          <cell r="B15" t="str">
            <v>HOSPITAL GENERAL DR. VINICIO CALVENTI</v>
          </cell>
          <cell r="G15">
            <v>6867307</v>
          </cell>
        </row>
        <row r="16">
          <cell r="B16">
            <v>2017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Enero</v>
          </cell>
          <cell r="B1">
            <v>31</v>
          </cell>
        </row>
        <row r="2">
          <cell r="A2" t="str">
            <v>Febrero</v>
          </cell>
          <cell r="B2">
            <v>28</v>
          </cell>
        </row>
        <row r="3">
          <cell r="A3" t="str">
            <v>Marzo</v>
          </cell>
          <cell r="B3">
            <v>31</v>
          </cell>
        </row>
        <row r="4">
          <cell r="A4" t="str">
            <v>Abril</v>
          </cell>
          <cell r="B4">
            <v>30</v>
          </cell>
        </row>
        <row r="5">
          <cell r="A5" t="str">
            <v>Mayo</v>
          </cell>
          <cell r="B5">
            <v>31</v>
          </cell>
        </row>
        <row r="6">
          <cell r="A6" t="str">
            <v>Junio</v>
          </cell>
          <cell r="B6">
            <v>30</v>
          </cell>
        </row>
        <row r="7">
          <cell r="A7" t="str">
            <v>Julio</v>
          </cell>
          <cell r="B7">
            <v>31</v>
          </cell>
        </row>
        <row r="8">
          <cell r="A8" t="str">
            <v>Agosto</v>
          </cell>
          <cell r="B8">
            <v>31</v>
          </cell>
        </row>
        <row r="9">
          <cell r="A9" t="str">
            <v>Septiembre</v>
          </cell>
          <cell r="B9">
            <v>30</v>
          </cell>
        </row>
        <row r="10">
          <cell r="A10" t="str">
            <v>Octubre</v>
          </cell>
          <cell r="B10">
            <v>31</v>
          </cell>
        </row>
        <row r="11">
          <cell r="A11" t="str">
            <v>Noviembre</v>
          </cell>
          <cell r="B11">
            <v>30</v>
          </cell>
        </row>
        <row r="12">
          <cell r="A12" t="str">
            <v>Diciembre</v>
          </cell>
          <cell r="B12">
            <v>31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abSelected="1" topLeftCell="A91" workbookViewId="0">
      <selection activeCell="M104" sqref="M104"/>
    </sheetView>
  </sheetViews>
  <sheetFormatPr baseColWidth="10" defaultRowHeight="15" x14ac:dyDescent="0.25"/>
  <sheetData>
    <row r="1" spans="1:19" ht="19.5" x14ac:dyDescent="0.4">
      <c r="A1" s="1" t="s">
        <v>0</v>
      </c>
      <c r="D1" s="2"/>
      <c r="E1" s="2"/>
      <c r="F1" s="2"/>
      <c r="G1" s="2"/>
      <c r="L1" s="3" t="s">
        <v>1</v>
      </c>
    </row>
    <row r="2" spans="1:19" x14ac:dyDescent="0.25">
      <c r="A2" t="s">
        <v>2</v>
      </c>
      <c r="D2" s="2"/>
      <c r="E2" s="2"/>
      <c r="F2" s="2"/>
      <c r="G2" s="2"/>
    </row>
    <row r="3" spans="1:19" x14ac:dyDescent="0.25">
      <c r="A3" s="4" t="s">
        <v>3</v>
      </c>
      <c r="D3" s="2"/>
      <c r="E3" s="2"/>
      <c r="F3" s="2"/>
      <c r="G3" s="2"/>
    </row>
    <row r="4" spans="1:19" x14ac:dyDescent="0.25">
      <c r="D4" s="2"/>
      <c r="E4" s="2"/>
      <c r="F4" s="2"/>
      <c r="G4" s="2"/>
      <c r="N4" s="5"/>
      <c r="O4" s="5"/>
      <c r="P4" s="5"/>
      <c r="Q4" s="5"/>
    </row>
    <row r="5" spans="1:19" x14ac:dyDescent="0.2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5"/>
      <c r="O5" s="5"/>
      <c r="P5" s="5"/>
      <c r="Q5" s="5"/>
    </row>
    <row r="6" spans="1:19" ht="15.75" x14ac:dyDescent="0.3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8" t="s">
        <v>6</v>
      </c>
      <c r="O6" s="8"/>
      <c r="P6" s="8"/>
      <c r="Q6" s="8"/>
    </row>
    <row r="7" spans="1:19" ht="15.75" x14ac:dyDescent="0.25">
      <c r="A7" s="9" t="s">
        <v>7</v>
      </c>
      <c r="B7" s="10" t="str">
        <f>'[1]67-A'!B14</f>
        <v>O</v>
      </c>
      <c r="C7" s="11" t="s">
        <v>8</v>
      </c>
      <c r="D7" s="11"/>
      <c r="E7" s="12" t="str">
        <f>'[1]67-A'!E14:G14</f>
        <v>SANTO_DOMINGO</v>
      </c>
      <c r="F7" s="12"/>
      <c r="G7" s="12"/>
      <c r="H7" s="13" t="s">
        <v>9</v>
      </c>
      <c r="I7" s="13"/>
      <c r="J7" s="14" t="str">
        <f>'[1]67-A'!J14:K14</f>
        <v>VIII</v>
      </c>
      <c r="K7" s="14"/>
      <c r="L7" s="15"/>
      <c r="M7" s="16"/>
      <c r="N7" s="8"/>
      <c r="O7" s="8"/>
      <c r="P7" s="8"/>
      <c r="Q7" s="8"/>
    </row>
    <row r="8" spans="1:19" ht="15.75" x14ac:dyDescent="0.25">
      <c r="A8" s="9" t="s">
        <v>10</v>
      </c>
      <c r="B8" s="17" t="str">
        <f>'[1]67-A'!B15:D15</f>
        <v>HOSPITAL GENERAL DR. VINICIO CALVENTI</v>
      </c>
      <c r="C8" s="17"/>
      <c r="D8" s="17"/>
      <c r="E8" s="17"/>
      <c r="F8" s="9" t="s">
        <v>11</v>
      </c>
      <c r="G8" s="18">
        <f>'[1]67-A'!G15:I15</f>
        <v>6867307</v>
      </c>
      <c r="H8" s="19"/>
      <c r="I8" s="19"/>
      <c r="J8" s="20"/>
      <c r="K8" s="19"/>
      <c r="L8" s="15"/>
    </row>
    <row r="9" spans="1:19" ht="15.75" x14ac:dyDescent="0.25">
      <c r="A9" s="9" t="s">
        <v>12</v>
      </c>
      <c r="B9" s="21" t="s">
        <v>13</v>
      </c>
      <c r="C9" s="22"/>
      <c r="D9" s="23"/>
      <c r="E9" s="24"/>
      <c r="F9" s="9" t="s">
        <v>14</v>
      </c>
      <c r="G9" s="25">
        <f>'[1]67-A'!B16</f>
        <v>2017</v>
      </c>
      <c r="H9" s="26"/>
      <c r="I9" s="26"/>
      <c r="J9" s="20"/>
      <c r="K9" s="19"/>
      <c r="L9" s="15"/>
      <c r="N9" s="8" t="s">
        <v>15</v>
      </c>
      <c r="O9" s="8"/>
      <c r="P9" s="8"/>
      <c r="Q9" s="8"/>
    </row>
    <row r="10" spans="1:19" ht="16.5" thickBot="1" x14ac:dyDescent="0.3">
      <c r="A10" s="27" t="s">
        <v>16</v>
      </c>
      <c r="B10" s="27"/>
      <c r="C10" s="27"/>
      <c r="D10" s="27"/>
      <c r="E10" s="28"/>
      <c r="F10" s="28" t="s">
        <v>17</v>
      </c>
      <c r="G10" s="28"/>
      <c r="H10" s="28"/>
      <c r="I10" s="28"/>
      <c r="J10" s="28"/>
      <c r="K10" s="29"/>
      <c r="L10" s="30"/>
      <c r="N10" s="8"/>
      <c r="O10" s="8"/>
      <c r="P10" s="8"/>
      <c r="Q10" s="8"/>
    </row>
    <row r="11" spans="1:19" x14ac:dyDescent="0.25">
      <c r="A11" s="31" t="s">
        <v>18</v>
      </c>
      <c r="B11" s="32" t="s">
        <v>19</v>
      </c>
      <c r="C11" s="33" t="s">
        <v>20</v>
      </c>
      <c r="D11" s="34" t="s">
        <v>21</v>
      </c>
      <c r="E11" s="35"/>
      <c r="F11" s="36" t="s">
        <v>22</v>
      </c>
      <c r="G11" s="37"/>
      <c r="H11" s="37"/>
      <c r="I11" s="38"/>
      <c r="J11" s="39" t="s">
        <v>23</v>
      </c>
      <c r="K11" s="40" t="s">
        <v>24</v>
      </c>
      <c r="L11" s="41" t="s">
        <v>25</v>
      </c>
      <c r="N11" s="8"/>
      <c r="O11" s="8"/>
      <c r="P11" s="8"/>
      <c r="Q11" s="8"/>
    </row>
    <row r="12" spans="1:19" ht="15.75" thickBot="1" x14ac:dyDescent="0.3">
      <c r="A12" s="42"/>
      <c r="B12" s="43" t="s">
        <v>26</v>
      </c>
      <c r="C12" s="44" t="s">
        <v>27</v>
      </c>
      <c r="D12" s="45"/>
      <c r="E12" s="35"/>
      <c r="F12" s="46"/>
      <c r="G12" s="47"/>
      <c r="H12" s="47"/>
      <c r="I12" s="48"/>
      <c r="J12" s="49" t="s">
        <v>28</v>
      </c>
      <c r="K12" s="50" t="s">
        <v>29</v>
      </c>
      <c r="L12" s="51"/>
    </row>
    <row r="13" spans="1:19" x14ac:dyDescent="0.25">
      <c r="A13" s="52" t="s">
        <v>30</v>
      </c>
      <c r="B13" s="53">
        <v>0</v>
      </c>
      <c r="C13" s="53">
        <v>0</v>
      </c>
      <c r="D13" s="54">
        <f>SUM(C13+B13)</f>
        <v>0</v>
      </c>
      <c r="E13" s="55"/>
      <c r="F13" s="56" t="s">
        <v>31</v>
      </c>
      <c r="G13" s="57"/>
      <c r="H13" s="57"/>
      <c r="I13" s="57"/>
      <c r="J13" s="58">
        <v>0</v>
      </c>
      <c r="K13" s="58">
        <v>454</v>
      </c>
      <c r="L13" s="59">
        <f>SUM(K13+J13)</f>
        <v>454</v>
      </c>
      <c r="M13" s="60"/>
      <c r="N13" s="60"/>
      <c r="O13" s="60"/>
      <c r="P13" s="60"/>
      <c r="Q13" s="60"/>
      <c r="R13" s="60"/>
      <c r="S13" s="60"/>
    </row>
    <row r="14" spans="1:19" x14ac:dyDescent="0.25">
      <c r="A14" s="61" t="s">
        <v>32</v>
      </c>
      <c r="B14" s="53">
        <v>41</v>
      </c>
      <c r="C14" s="53">
        <v>1278</v>
      </c>
      <c r="D14" s="62">
        <f>SUM(C14+B14)</f>
        <v>1319</v>
      </c>
      <c r="E14" s="35"/>
      <c r="F14" s="56" t="s">
        <v>33</v>
      </c>
      <c r="G14" s="57"/>
      <c r="H14" s="57"/>
      <c r="I14" s="57"/>
      <c r="J14" s="53">
        <v>3389</v>
      </c>
      <c r="K14" s="53">
        <v>59</v>
      </c>
      <c r="L14" s="59">
        <f>SUM(K14+J14)</f>
        <v>3448</v>
      </c>
    </row>
    <row r="15" spans="1:19" x14ac:dyDescent="0.25">
      <c r="A15" s="61" t="s">
        <v>34</v>
      </c>
      <c r="B15" s="53">
        <v>110</v>
      </c>
      <c r="C15" s="53">
        <v>941</v>
      </c>
      <c r="D15" s="62">
        <f>SUM(C15+B15)</f>
        <v>1051</v>
      </c>
      <c r="E15" s="35"/>
      <c r="F15" s="56" t="s">
        <v>35</v>
      </c>
      <c r="G15" s="57"/>
      <c r="H15" s="57"/>
      <c r="I15" s="57"/>
      <c r="J15" s="53">
        <v>1129</v>
      </c>
      <c r="K15" s="53">
        <v>201</v>
      </c>
      <c r="L15" s="59">
        <f>SUM(K15+J15)</f>
        <v>1330</v>
      </c>
    </row>
    <row r="16" spans="1:19" x14ac:dyDescent="0.25">
      <c r="A16" s="61" t="s">
        <v>36</v>
      </c>
      <c r="B16" s="53">
        <v>35</v>
      </c>
      <c r="C16" s="53">
        <v>782</v>
      </c>
      <c r="D16" s="62">
        <f>SUM(C16+B16)</f>
        <v>817</v>
      </c>
      <c r="E16" s="35"/>
      <c r="F16" s="56" t="s">
        <v>37</v>
      </c>
      <c r="G16" s="57"/>
      <c r="H16" s="57"/>
      <c r="I16" s="57"/>
      <c r="J16" s="53">
        <v>204</v>
      </c>
      <c r="K16" s="53">
        <v>0</v>
      </c>
      <c r="L16" s="59">
        <f>SUM(K16+J16)</f>
        <v>204</v>
      </c>
    </row>
    <row r="17" spans="1:12" x14ac:dyDescent="0.25">
      <c r="A17" s="61" t="s">
        <v>38</v>
      </c>
      <c r="B17" s="53">
        <v>67</v>
      </c>
      <c r="C17" s="53">
        <v>794</v>
      </c>
      <c r="D17" s="62">
        <f>SUM(C17+B17)</f>
        <v>861</v>
      </c>
      <c r="E17" s="35"/>
      <c r="F17" s="56" t="s">
        <v>39</v>
      </c>
      <c r="G17" s="57"/>
      <c r="H17" s="57"/>
      <c r="I17" s="57"/>
      <c r="J17" s="53">
        <v>0</v>
      </c>
      <c r="K17" s="53">
        <v>0</v>
      </c>
      <c r="L17" s="59">
        <f>SUM(K17+J17)</f>
        <v>0</v>
      </c>
    </row>
    <row r="18" spans="1:12" x14ac:dyDescent="0.25">
      <c r="A18" s="61" t="s">
        <v>40</v>
      </c>
      <c r="B18" s="53">
        <v>83</v>
      </c>
      <c r="C18" s="53">
        <v>192</v>
      </c>
      <c r="D18" s="62">
        <f>SUM(C18+B18)</f>
        <v>275</v>
      </c>
      <c r="E18" s="35"/>
      <c r="F18" s="63" t="s">
        <v>41</v>
      </c>
      <c r="G18" s="64"/>
      <c r="H18" s="64"/>
      <c r="I18" s="64"/>
      <c r="J18" s="53">
        <v>92</v>
      </c>
      <c r="K18" s="53">
        <v>61</v>
      </c>
      <c r="L18" s="59">
        <f>SUM(K18+J18)</f>
        <v>153</v>
      </c>
    </row>
    <row r="19" spans="1:12" x14ac:dyDescent="0.25">
      <c r="A19" s="61" t="s">
        <v>42</v>
      </c>
      <c r="B19" s="53">
        <v>102</v>
      </c>
      <c r="C19" s="53">
        <v>241</v>
      </c>
      <c r="D19" s="62">
        <f>SUM(C19+B19)</f>
        <v>343</v>
      </c>
      <c r="E19" s="35"/>
      <c r="F19" s="63" t="s">
        <v>43</v>
      </c>
      <c r="G19" s="64"/>
      <c r="H19" s="64"/>
      <c r="I19" s="65"/>
      <c r="J19" s="53">
        <v>0</v>
      </c>
      <c r="K19" s="53">
        <v>0</v>
      </c>
      <c r="L19" s="59">
        <f>SUM(K19+J19)</f>
        <v>0</v>
      </c>
    </row>
    <row r="20" spans="1:12" x14ac:dyDescent="0.25">
      <c r="A20" s="61" t="s">
        <v>44</v>
      </c>
      <c r="B20" s="53">
        <v>0</v>
      </c>
      <c r="C20" s="53">
        <v>0</v>
      </c>
      <c r="D20" s="62">
        <f>SUM(C20+B20)</f>
        <v>0</v>
      </c>
      <c r="E20" s="35"/>
      <c r="F20" s="63" t="s">
        <v>45</v>
      </c>
      <c r="G20" s="64"/>
      <c r="H20" s="64"/>
      <c r="I20" s="65"/>
      <c r="J20" s="53">
        <v>0</v>
      </c>
      <c r="K20" s="53">
        <v>0</v>
      </c>
      <c r="L20" s="59">
        <f>SUM(K20+J20)</f>
        <v>0</v>
      </c>
    </row>
    <row r="21" spans="1:12" x14ac:dyDescent="0.25">
      <c r="A21" s="61" t="s">
        <v>46</v>
      </c>
      <c r="B21" s="53">
        <v>89</v>
      </c>
      <c r="C21" s="53">
        <v>278</v>
      </c>
      <c r="D21" s="62">
        <f>SUM(C21+B21)</f>
        <v>367</v>
      </c>
      <c r="E21" s="35"/>
      <c r="F21" s="63" t="s">
        <v>47</v>
      </c>
      <c r="G21" s="64"/>
      <c r="H21" s="64"/>
      <c r="I21" s="65"/>
      <c r="J21" s="53">
        <v>111</v>
      </c>
      <c r="K21" s="53">
        <v>0</v>
      </c>
      <c r="L21" s="59">
        <f>SUM(K21+J21)</f>
        <v>111</v>
      </c>
    </row>
    <row r="22" spans="1:12" x14ac:dyDescent="0.25">
      <c r="A22" s="61" t="s">
        <v>48</v>
      </c>
      <c r="B22" s="53">
        <v>109</v>
      </c>
      <c r="C22" s="53">
        <v>58</v>
      </c>
      <c r="D22" s="62">
        <f>SUM(C22+B22)</f>
        <v>167</v>
      </c>
      <c r="E22" s="35"/>
      <c r="F22" s="63" t="s">
        <v>49</v>
      </c>
      <c r="G22" s="64"/>
      <c r="H22" s="64"/>
      <c r="I22" s="65"/>
      <c r="J22" s="53">
        <v>660</v>
      </c>
      <c r="K22" s="53">
        <v>0</v>
      </c>
      <c r="L22" s="59">
        <f>SUM(K22+J22)</f>
        <v>660</v>
      </c>
    </row>
    <row r="23" spans="1:12" x14ac:dyDescent="0.25">
      <c r="A23" s="61" t="s">
        <v>50</v>
      </c>
      <c r="B23" s="53">
        <v>67</v>
      </c>
      <c r="C23" s="53">
        <v>360</v>
      </c>
      <c r="D23" s="62">
        <f>SUM(C23+B23)</f>
        <v>427</v>
      </c>
      <c r="E23" s="35"/>
      <c r="F23" s="63" t="s">
        <v>51</v>
      </c>
      <c r="G23" s="64"/>
      <c r="H23" s="64"/>
      <c r="I23" s="65"/>
      <c r="J23" s="53">
        <v>77</v>
      </c>
      <c r="K23" s="53">
        <v>8</v>
      </c>
      <c r="L23" s="59">
        <f>SUM(K23+J23)</f>
        <v>85</v>
      </c>
    </row>
    <row r="24" spans="1:12" x14ac:dyDescent="0.25">
      <c r="A24" s="61" t="s">
        <v>52</v>
      </c>
      <c r="B24" s="53">
        <v>72</v>
      </c>
      <c r="C24" s="53">
        <v>62</v>
      </c>
      <c r="D24" s="62">
        <f>SUM(C24+B24)</f>
        <v>134</v>
      </c>
      <c r="E24" s="35"/>
      <c r="F24" s="63" t="s">
        <v>53</v>
      </c>
      <c r="G24" s="64"/>
      <c r="H24" s="64"/>
      <c r="I24" s="65"/>
      <c r="J24" s="53">
        <v>0</v>
      </c>
      <c r="K24" s="53">
        <v>0</v>
      </c>
      <c r="L24" s="59">
        <f>SUM(K24+J24)</f>
        <v>0</v>
      </c>
    </row>
    <row r="25" spans="1:12" x14ac:dyDescent="0.25">
      <c r="A25" s="61" t="s">
        <v>54</v>
      </c>
      <c r="B25" s="53">
        <v>141</v>
      </c>
      <c r="C25" s="53">
        <v>527</v>
      </c>
      <c r="D25" s="62">
        <f>SUM(C25+B25)</f>
        <v>668</v>
      </c>
      <c r="E25" s="35"/>
      <c r="F25" s="63" t="s">
        <v>55</v>
      </c>
      <c r="G25" s="64"/>
      <c r="H25" s="64"/>
      <c r="I25" s="65"/>
      <c r="J25" s="53">
        <v>0</v>
      </c>
      <c r="K25" s="53">
        <v>9</v>
      </c>
      <c r="L25" s="59">
        <f>SUM(K25+J25)</f>
        <v>9</v>
      </c>
    </row>
    <row r="26" spans="1:12" x14ac:dyDescent="0.25">
      <c r="A26" s="61" t="s">
        <v>56</v>
      </c>
      <c r="B26" s="53">
        <v>9</v>
      </c>
      <c r="C26" s="53">
        <v>125</v>
      </c>
      <c r="D26" s="62">
        <f>SUM(C26+B26)</f>
        <v>134</v>
      </c>
      <c r="E26" s="35"/>
      <c r="F26" s="63" t="s">
        <v>57</v>
      </c>
      <c r="G26" s="64"/>
      <c r="H26" s="64"/>
      <c r="I26" s="65"/>
      <c r="J26" s="53">
        <v>0</v>
      </c>
      <c r="K26" s="53">
        <v>0</v>
      </c>
      <c r="L26" s="59">
        <f>SUM(K26+J26)</f>
        <v>0</v>
      </c>
    </row>
    <row r="27" spans="1:12" x14ac:dyDescent="0.25">
      <c r="A27" s="61" t="s">
        <v>58</v>
      </c>
      <c r="B27" s="53">
        <v>48</v>
      </c>
      <c r="C27" s="53">
        <v>47</v>
      </c>
      <c r="D27" s="62">
        <f>SUM(C27+B27)</f>
        <v>95</v>
      </c>
      <c r="E27" s="35"/>
      <c r="F27" s="63" t="s">
        <v>59</v>
      </c>
      <c r="G27" s="64"/>
      <c r="H27" s="64"/>
      <c r="I27" s="65"/>
      <c r="J27" s="53">
        <v>0</v>
      </c>
      <c r="K27" s="53">
        <v>0</v>
      </c>
      <c r="L27" s="59">
        <f>SUM(K27+J27)</f>
        <v>0</v>
      </c>
    </row>
    <row r="28" spans="1:12" x14ac:dyDescent="0.25">
      <c r="A28" s="61" t="s">
        <v>60</v>
      </c>
      <c r="B28" s="53">
        <v>22</v>
      </c>
      <c r="C28" s="53">
        <v>91</v>
      </c>
      <c r="D28" s="62">
        <f>SUM(C28+B28)</f>
        <v>113</v>
      </c>
      <c r="E28" s="35"/>
      <c r="F28" s="63" t="s">
        <v>61</v>
      </c>
      <c r="G28" s="64"/>
      <c r="H28" s="64"/>
      <c r="I28" s="65"/>
      <c r="J28" s="53">
        <v>0</v>
      </c>
      <c r="K28" s="53">
        <v>0</v>
      </c>
      <c r="L28" s="59">
        <f>SUM(K28+J28)</f>
        <v>0</v>
      </c>
    </row>
    <row r="29" spans="1:12" x14ac:dyDescent="0.25">
      <c r="A29" s="61" t="s">
        <v>62</v>
      </c>
      <c r="B29" s="53">
        <v>21</v>
      </c>
      <c r="C29" s="53">
        <v>20</v>
      </c>
      <c r="D29" s="62">
        <f>SUM(C29+B29)</f>
        <v>41</v>
      </c>
      <c r="E29" s="35"/>
      <c r="F29" s="63" t="s">
        <v>63</v>
      </c>
      <c r="G29" s="64"/>
      <c r="H29" s="64"/>
      <c r="I29" s="65"/>
      <c r="J29" s="66"/>
      <c r="K29" s="53">
        <v>207</v>
      </c>
      <c r="L29" s="59">
        <f>SUM(K29+J29)</f>
        <v>207</v>
      </c>
    </row>
    <row r="30" spans="1:12" x14ac:dyDescent="0.25">
      <c r="A30" s="61" t="s">
        <v>64</v>
      </c>
      <c r="B30" s="53">
        <v>0</v>
      </c>
      <c r="C30" s="53">
        <v>0</v>
      </c>
      <c r="D30" s="62">
        <f>SUM(C30+B30)</f>
        <v>0</v>
      </c>
      <c r="E30" s="35"/>
      <c r="F30" s="56" t="s">
        <v>65</v>
      </c>
      <c r="G30" s="57"/>
      <c r="H30" s="57"/>
      <c r="I30" s="57"/>
      <c r="J30" s="67">
        <v>24</v>
      </c>
      <c r="K30" s="68"/>
      <c r="L30" s="59">
        <f>SUM(K30+J30)</f>
        <v>24</v>
      </c>
    </row>
    <row r="31" spans="1:12" x14ac:dyDescent="0.25">
      <c r="A31" s="61" t="s">
        <v>66</v>
      </c>
      <c r="B31" s="53">
        <v>5</v>
      </c>
      <c r="C31" s="53">
        <v>219</v>
      </c>
      <c r="D31" s="62">
        <f>SUM(C31+B31)</f>
        <v>224</v>
      </c>
      <c r="E31" s="35"/>
      <c r="F31" s="56" t="s">
        <v>67</v>
      </c>
      <c r="G31" s="57"/>
      <c r="H31" s="57"/>
      <c r="I31" s="57"/>
      <c r="J31" s="53">
        <v>18729</v>
      </c>
      <c r="K31" s="69">
        <v>5890</v>
      </c>
      <c r="L31" s="59">
        <f>SUM(K31+J31)</f>
        <v>24619</v>
      </c>
    </row>
    <row r="32" spans="1:12" x14ac:dyDescent="0.25">
      <c r="A32" s="61" t="s">
        <v>68</v>
      </c>
      <c r="B32" s="53">
        <v>0</v>
      </c>
      <c r="C32" s="53">
        <v>0</v>
      </c>
      <c r="D32" s="62">
        <f>SUM(C32+B32)</f>
        <v>0</v>
      </c>
      <c r="E32" s="35"/>
      <c r="F32" s="56" t="s">
        <v>69</v>
      </c>
      <c r="G32" s="57"/>
      <c r="H32" s="57"/>
      <c r="I32" s="57"/>
      <c r="J32" s="53">
        <v>0</v>
      </c>
      <c r="K32" s="53">
        <v>61</v>
      </c>
      <c r="L32" s="59">
        <f>SUM(K32+J32)</f>
        <v>61</v>
      </c>
    </row>
    <row r="33" spans="1:19" x14ac:dyDescent="0.25">
      <c r="A33" s="61" t="s">
        <v>70</v>
      </c>
      <c r="B33" s="53">
        <v>0</v>
      </c>
      <c r="C33" s="53">
        <v>0</v>
      </c>
      <c r="D33" s="62">
        <f>SUM(C33+B33)</f>
        <v>0</v>
      </c>
      <c r="E33" s="70"/>
      <c r="F33" s="56" t="s">
        <v>71</v>
      </c>
      <c r="G33" s="57"/>
      <c r="H33" s="57"/>
      <c r="I33" s="57"/>
      <c r="J33" s="53">
        <v>0</v>
      </c>
      <c r="K33" s="53">
        <v>0</v>
      </c>
      <c r="L33" s="59">
        <f>SUM(K33+J33)</f>
        <v>0</v>
      </c>
      <c r="M33" s="71"/>
      <c r="N33" s="71"/>
      <c r="O33" s="71"/>
      <c r="P33" s="71"/>
      <c r="Q33" s="71"/>
      <c r="R33" s="71"/>
      <c r="S33" s="71"/>
    </row>
    <row r="34" spans="1:19" ht="15.75" thickBot="1" x14ac:dyDescent="0.3">
      <c r="A34" s="61" t="s">
        <v>72</v>
      </c>
      <c r="B34" s="53">
        <v>18</v>
      </c>
      <c r="C34" s="53">
        <v>196</v>
      </c>
      <c r="D34" s="62">
        <f>SUM(C34+B34)</f>
        <v>214</v>
      </c>
      <c r="E34" s="70"/>
      <c r="F34" s="72" t="s">
        <v>73</v>
      </c>
      <c r="G34" s="73"/>
      <c r="H34" s="73"/>
      <c r="I34" s="73"/>
      <c r="J34" s="74">
        <v>0</v>
      </c>
      <c r="K34" s="74">
        <v>0</v>
      </c>
      <c r="L34" s="75">
        <f>K34+J34</f>
        <v>0</v>
      </c>
      <c r="M34" s="71"/>
      <c r="N34" s="71"/>
      <c r="O34" s="71"/>
      <c r="P34" s="71"/>
      <c r="Q34" s="71"/>
      <c r="R34" s="71"/>
      <c r="S34" s="71"/>
    </row>
    <row r="35" spans="1:19" x14ac:dyDescent="0.25">
      <c r="A35" s="61" t="s">
        <v>74</v>
      </c>
      <c r="B35" s="53">
        <v>8</v>
      </c>
      <c r="C35" s="53">
        <v>365</v>
      </c>
      <c r="D35" s="62">
        <f>SUM(C35+B35)</f>
        <v>373</v>
      </c>
      <c r="E35" s="35"/>
      <c r="F35" s="76" t="s">
        <v>75</v>
      </c>
      <c r="G35" s="77"/>
      <c r="H35" s="77"/>
      <c r="I35" s="77"/>
      <c r="J35" s="78"/>
      <c r="K35" s="78"/>
      <c r="L35" s="79">
        <v>1</v>
      </c>
    </row>
    <row r="36" spans="1:19" x14ac:dyDescent="0.25">
      <c r="A36" s="61" t="s">
        <v>76</v>
      </c>
      <c r="B36" s="53">
        <v>6</v>
      </c>
      <c r="C36" s="53">
        <v>18</v>
      </c>
      <c r="D36" s="62">
        <f>SUM(C36+B36)</f>
        <v>24</v>
      </c>
      <c r="E36" s="35"/>
      <c r="F36" s="80" t="s">
        <v>77</v>
      </c>
      <c r="G36" s="81"/>
      <c r="H36" s="81"/>
      <c r="I36" s="81"/>
      <c r="J36" s="81"/>
      <c r="K36" s="82"/>
      <c r="L36" s="79">
        <v>180</v>
      </c>
    </row>
    <row r="37" spans="1:19" x14ac:dyDescent="0.25">
      <c r="A37" s="61" t="s">
        <v>78</v>
      </c>
      <c r="B37" s="53">
        <v>63</v>
      </c>
      <c r="C37" s="53">
        <v>70</v>
      </c>
      <c r="D37" s="62">
        <f>SUM(C37+B37)</f>
        <v>133</v>
      </c>
      <c r="E37" s="35"/>
      <c r="F37" s="80" t="s">
        <v>79</v>
      </c>
      <c r="G37" s="81"/>
      <c r="H37" s="81"/>
      <c r="I37" s="81"/>
      <c r="J37" s="81"/>
      <c r="K37" s="82"/>
      <c r="L37" s="79">
        <v>230</v>
      </c>
    </row>
    <row r="38" spans="1:19" x14ac:dyDescent="0.25">
      <c r="A38" s="61" t="s">
        <v>80</v>
      </c>
      <c r="B38" s="53">
        <v>101</v>
      </c>
      <c r="C38" s="53">
        <v>310</v>
      </c>
      <c r="D38" s="62">
        <f>SUM(C38+B38)</f>
        <v>411</v>
      </c>
      <c r="E38" s="35"/>
      <c r="F38" s="80" t="s">
        <v>81</v>
      </c>
      <c r="G38" s="81"/>
      <c r="H38" s="81"/>
      <c r="I38" s="81"/>
      <c r="J38" s="81"/>
      <c r="K38" s="82"/>
      <c r="L38" s="79">
        <v>1</v>
      </c>
    </row>
    <row r="39" spans="1:19" x14ac:dyDescent="0.25">
      <c r="A39" s="61" t="s">
        <v>82</v>
      </c>
      <c r="B39" s="53">
        <v>181</v>
      </c>
      <c r="C39" s="53">
        <v>306</v>
      </c>
      <c r="D39" s="62">
        <f>SUM(C39+B39)</f>
        <v>487</v>
      </c>
      <c r="E39" s="35"/>
      <c r="F39" s="80" t="s">
        <v>83</v>
      </c>
      <c r="G39" s="81"/>
      <c r="H39" s="81"/>
      <c r="I39" s="81"/>
      <c r="J39" s="81"/>
      <c r="K39" s="82"/>
      <c r="L39" s="79">
        <v>1</v>
      </c>
    </row>
    <row r="40" spans="1:19" ht="15.75" thickBot="1" x14ac:dyDescent="0.3">
      <c r="A40" s="61" t="s">
        <v>84</v>
      </c>
      <c r="B40" s="53">
        <v>155</v>
      </c>
      <c r="C40" s="53">
        <v>78</v>
      </c>
      <c r="D40" s="62">
        <f>SUM(C40+B40)</f>
        <v>233</v>
      </c>
      <c r="E40" s="35"/>
      <c r="F40" s="83" t="s">
        <v>85</v>
      </c>
      <c r="G40" s="84"/>
      <c r="H40" s="84"/>
      <c r="I40" s="84"/>
      <c r="J40" s="84"/>
      <c r="K40" s="85"/>
      <c r="L40" s="79">
        <v>769</v>
      </c>
    </row>
    <row r="41" spans="1:19" ht="15.75" thickBot="1" x14ac:dyDescent="0.3">
      <c r="A41" s="61" t="s">
        <v>86</v>
      </c>
      <c r="B41" s="53">
        <v>63</v>
      </c>
      <c r="C41" s="53">
        <v>232</v>
      </c>
      <c r="D41" s="62">
        <f>SUM(C41+B41)</f>
        <v>295</v>
      </c>
      <c r="E41" s="35"/>
      <c r="F41" s="83" t="s">
        <v>87</v>
      </c>
      <c r="G41" s="84"/>
      <c r="H41" s="84"/>
      <c r="I41" s="84"/>
      <c r="J41" s="84"/>
      <c r="K41" s="85"/>
      <c r="L41" s="79">
        <v>0</v>
      </c>
    </row>
    <row r="42" spans="1:19" ht="15.75" thickBot="1" x14ac:dyDescent="0.3">
      <c r="A42" s="61" t="s">
        <v>88</v>
      </c>
      <c r="B42" s="53">
        <v>140</v>
      </c>
      <c r="C42" s="53">
        <v>191</v>
      </c>
      <c r="D42" s="62">
        <f>SUM(C42+B42)</f>
        <v>331</v>
      </c>
      <c r="E42" s="35"/>
      <c r="F42" s="83" t="s">
        <v>89</v>
      </c>
      <c r="G42" s="84"/>
      <c r="H42" s="84"/>
      <c r="I42" s="84"/>
      <c r="J42" s="84"/>
      <c r="K42" s="85"/>
      <c r="L42" s="79">
        <v>0</v>
      </c>
    </row>
    <row r="43" spans="1:19" ht="16.5" thickBot="1" x14ac:dyDescent="0.3">
      <c r="A43" s="61" t="s">
        <v>90</v>
      </c>
      <c r="B43" s="53">
        <v>131</v>
      </c>
      <c r="C43" s="53">
        <v>110</v>
      </c>
      <c r="D43" s="62">
        <f>SUM(C43+B43)</f>
        <v>241</v>
      </c>
      <c r="E43" s="86"/>
      <c r="F43" s="83" t="s">
        <v>91</v>
      </c>
      <c r="G43" s="84"/>
      <c r="H43" s="84"/>
      <c r="I43" s="84"/>
      <c r="J43" s="84"/>
      <c r="K43" s="85"/>
      <c r="L43" s="79">
        <v>195</v>
      </c>
    </row>
    <row r="44" spans="1:19" ht="15.75" x14ac:dyDescent="0.25">
      <c r="A44" s="61" t="s">
        <v>92</v>
      </c>
      <c r="B44" s="53">
        <v>16</v>
      </c>
      <c r="C44" s="53">
        <v>12</v>
      </c>
      <c r="D44" s="62">
        <f>SUM(C44+B44)</f>
        <v>28</v>
      </c>
      <c r="E44" s="86"/>
    </row>
    <row r="45" spans="1:19" ht="17.25" thickBot="1" x14ac:dyDescent="0.35">
      <c r="A45" s="61" t="s">
        <v>93</v>
      </c>
      <c r="B45" s="53">
        <v>86</v>
      </c>
      <c r="C45" s="53">
        <v>209</v>
      </c>
      <c r="D45" s="62">
        <f>SUM(C45+B45)</f>
        <v>295</v>
      </c>
      <c r="E45" s="87"/>
      <c r="F45" s="88" t="s">
        <v>94</v>
      </c>
      <c r="G45" s="88"/>
      <c r="H45" s="88"/>
      <c r="I45" s="88"/>
    </row>
    <row r="46" spans="1:19" ht="16.5" x14ac:dyDescent="0.3">
      <c r="A46" s="61" t="s">
        <v>95</v>
      </c>
      <c r="B46" s="53">
        <v>0</v>
      </c>
      <c r="C46" s="53">
        <v>0</v>
      </c>
      <c r="D46" s="62">
        <f>SUM(C46+B46)</f>
        <v>0</v>
      </c>
      <c r="E46" s="87" t="s">
        <v>96</v>
      </c>
      <c r="F46" s="89" t="s">
        <v>97</v>
      </c>
      <c r="G46" s="90"/>
      <c r="H46" s="90"/>
      <c r="I46" s="90"/>
      <c r="J46" s="90"/>
      <c r="K46" s="91"/>
      <c r="L46" s="92" t="s">
        <v>98</v>
      </c>
    </row>
    <row r="47" spans="1:19" ht="16.5" x14ac:dyDescent="0.3">
      <c r="A47" s="61" t="s">
        <v>99</v>
      </c>
      <c r="B47" s="53">
        <v>36</v>
      </c>
      <c r="C47" s="53">
        <v>35</v>
      </c>
      <c r="D47" s="62">
        <f>SUM(C47+B47)</f>
        <v>71</v>
      </c>
      <c r="E47" s="35"/>
      <c r="F47" s="93" t="s">
        <v>100</v>
      </c>
      <c r="G47" s="94"/>
      <c r="H47" s="94"/>
      <c r="I47" s="94"/>
      <c r="J47" s="95"/>
      <c r="K47" s="96"/>
      <c r="L47" s="97">
        <v>0</v>
      </c>
      <c r="N47" s="8" t="s">
        <v>101</v>
      </c>
      <c r="O47" s="8"/>
      <c r="P47" s="8"/>
      <c r="Q47" s="8"/>
    </row>
    <row r="48" spans="1:19" ht="16.5" x14ac:dyDescent="0.3">
      <c r="A48" s="61" t="s">
        <v>102</v>
      </c>
      <c r="B48" s="53">
        <v>0</v>
      </c>
      <c r="C48" s="53">
        <v>0</v>
      </c>
      <c r="D48" s="62">
        <f>SUM(C48+B48)</f>
        <v>0</v>
      </c>
      <c r="E48" s="35"/>
      <c r="F48" s="93" t="s">
        <v>103</v>
      </c>
      <c r="G48" s="94"/>
      <c r="H48" s="94"/>
      <c r="I48" s="94"/>
      <c r="J48" s="95"/>
      <c r="K48" s="96"/>
      <c r="L48" s="97">
        <v>7</v>
      </c>
      <c r="N48" s="8"/>
      <c r="O48" s="8"/>
      <c r="P48" s="8"/>
      <c r="Q48" s="8"/>
    </row>
    <row r="49" spans="1:17" ht="16.5" x14ac:dyDescent="0.3">
      <c r="A49" s="61" t="s">
        <v>104</v>
      </c>
      <c r="B49" s="53">
        <v>522</v>
      </c>
      <c r="C49" s="53">
        <v>462</v>
      </c>
      <c r="D49" s="62">
        <f>SUM(C49+B49)</f>
        <v>984</v>
      </c>
      <c r="E49" s="35"/>
      <c r="F49" s="93" t="s">
        <v>105</v>
      </c>
      <c r="G49" s="94"/>
      <c r="H49" s="94"/>
      <c r="I49" s="94"/>
      <c r="J49" s="95"/>
      <c r="K49" s="96"/>
      <c r="L49" s="97">
        <v>60</v>
      </c>
      <c r="N49" s="8"/>
      <c r="O49" s="8"/>
      <c r="P49" s="8"/>
      <c r="Q49" s="8"/>
    </row>
    <row r="50" spans="1:17" ht="17.25" thickBot="1" x14ac:dyDescent="0.35">
      <c r="A50" s="98" t="s">
        <v>106</v>
      </c>
      <c r="B50" s="53">
        <v>45</v>
      </c>
      <c r="C50" s="53">
        <v>186</v>
      </c>
      <c r="D50" s="99">
        <f>SUM(C50+B50)</f>
        <v>231</v>
      </c>
      <c r="E50" s="35"/>
      <c r="F50" s="93" t="s">
        <v>107</v>
      </c>
      <c r="G50" s="94"/>
      <c r="H50" s="94"/>
      <c r="I50" s="94"/>
      <c r="J50" s="95"/>
      <c r="K50" s="96"/>
      <c r="L50" s="97">
        <v>2</v>
      </c>
    </row>
    <row r="51" spans="1:17" ht="17.25" thickBot="1" x14ac:dyDescent="0.35">
      <c r="A51" s="100" t="s">
        <v>108</v>
      </c>
      <c r="B51" s="101">
        <f>SUM(B13:B50)</f>
        <v>2592</v>
      </c>
      <c r="C51" s="101">
        <f>SUM(C13:C50)</f>
        <v>8795</v>
      </c>
      <c r="D51" s="102">
        <f>SUM(C51+B51)</f>
        <v>11387</v>
      </c>
      <c r="E51" s="35"/>
      <c r="F51" s="93" t="s">
        <v>109</v>
      </c>
      <c r="G51" s="94"/>
      <c r="H51" s="94"/>
      <c r="I51" s="94"/>
      <c r="J51" s="95"/>
      <c r="K51" s="96"/>
      <c r="L51" s="97">
        <v>0</v>
      </c>
    </row>
    <row r="52" spans="1:17" ht="17.25" thickBot="1" x14ac:dyDescent="0.35">
      <c r="A52" s="103" t="s">
        <v>110</v>
      </c>
      <c r="B52" s="104" t="s">
        <v>111</v>
      </c>
      <c r="C52" s="105"/>
      <c r="D52" s="106">
        <v>6213</v>
      </c>
      <c r="E52" s="35"/>
      <c r="F52" s="93" t="s">
        <v>112</v>
      </c>
      <c r="G52" s="94"/>
      <c r="H52" s="94"/>
      <c r="I52" s="94"/>
      <c r="J52" s="95"/>
      <c r="K52" s="96"/>
      <c r="L52" s="97">
        <v>102</v>
      </c>
    </row>
    <row r="53" spans="1:17" ht="16.5" x14ac:dyDescent="0.3">
      <c r="A53" s="107" t="s">
        <v>113</v>
      </c>
      <c r="B53" s="108"/>
      <c r="C53" s="109"/>
      <c r="D53" s="110">
        <f>SUM(D52+D51)</f>
        <v>17600</v>
      </c>
      <c r="E53" s="35"/>
      <c r="F53" s="93" t="s">
        <v>114</v>
      </c>
      <c r="G53" s="94"/>
      <c r="H53" s="94"/>
      <c r="I53" s="94"/>
      <c r="J53" s="95"/>
      <c r="K53" s="96"/>
      <c r="L53" s="97">
        <v>3</v>
      </c>
    </row>
    <row r="54" spans="1:17" ht="17.25" thickBot="1" x14ac:dyDescent="0.35">
      <c r="A54" s="111" t="s">
        <v>115</v>
      </c>
      <c r="B54" s="112"/>
      <c r="C54" s="113" t="s">
        <v>116</v>
      </c>
      <c r="D54" s="114"/>
      <c r="E54" s="35"/>
      <c r="F54" s="93" t="s">
        <v>117</v>
      </c>
      <c r="G54" s="94"/>
      <c r="H54" s="94"/>
      <c r="I54" s="94"/>
      <c r="J54" s="95"/>
      <c r="K54" s="96"/>
      <c r="L54" s="97">
        <v>1</v>
      </c>
    </row>
    <row r="55" spans="1:17" ht="16.5" x14ac:dyDescent="0.3">
      <c r="A55" s="30"/>
      <c r="B55" s="30"/>
      <c r="C55" s="30"/>
      <c r="D55" s="30"/>
      <c r="E55" s="35"/>
      <c r="F55" s="93" t="s">
        <v>118</v>
      </c>
      <c r="G55" s="94"/>
      <c r="H55" s="94"/>
      <c r="I55" s="94"/>
      <c r="J55" s="95"/>
      <c r="K55" s="96"/>
      <c r="L55" s="97">
        <v>0</v>
      </c>
    </row>
    <row r="56" spans="1:17" ht="16.5" x14ac:dyDescent="0.3">
      <c r="A56" s="30"/>
      <c r="B56" s="30"/>
      <c r="C56" s="30"/>
      <c r="D56" s="30"/>
      <c r="E56" s="35"/>
      <c r="F56" s="93" t="s">
        <v>119</v>
      </c>
      <c r="G56" s="94"/>
      <c r="H56" s="94"/>
      <c r="I56" s="94"/>
      <c r="J56" s="115"/>
      <c r="K56" s="116"/>
      <c r="L56" s="97">
        <v>0</v>
      </c>
    </row>
    <row r="57" spans="1:17" ht="17.25" thickBot="1" x14ac:dyDescent="0.35">
      <c r="A57" s="30"/>
      <c r="B57" s="30"/>
      <c r="D57" s="30"/>
      <c r="E57" s="35"/>
      <c r="F57" s="117" t="s">
        <v>120</v>
      </c>
      <c r="G57" s="118"/>
      <c r="H57" s="118"/>
      <c r="I57" s="118"/>
      <c r="J57" s="119"/>
      <c r="K57" s="120"/>
      <c r="L57" s="97">
        <v>1</v>
      </c>
    </row>
    <row r="58" spans="1:17" ht="16.5" x14ac:dyDescent="0.3">
      <c r="B58" s="121" t="s">
        <v>121</v>
      </c>
      <c r="E58" s="122"/>
      <c r="F58" s="123"/>
      <c r="G58" s="123"/>
      <c r="H58" s="123"/>
      <c r="I58" s="123"/>
      <c r="J58" s="124"/>
      <c r="K58" s="125"/>
      <c r="L58" s="125"/>
    </row>
    <row r="59" spans="1:17" ht="16.5" x14ac:dyDescent="0.3">
      <c r="A59" s="122"/>
      <c r="B59" s="126"/>
      <c r="C59" s="122"/>
      <c r="D59" s="122"/>
      <c r="E59" s="122"/>
      <c r="F59" s="123"/>
      <c r="G59" s="123"/>
      <c r="H59" s="123"/>
      <c r="I59" s="123"/>
      <c r="J59" s="124"/>
      <c r="K59" s="125"/>
      <c r="L59" s="125"/>
    </row>
    <row r="60" spans="1:17" ht="15.75" x14ac:dyDescent="0.25">
      <c r="N60" s="127"/>
      <c r="O60" s="127"/>
    </row>
    <row r="61" spans="1:17" x14ac:dyDescent="0.25">
      <c r="A61" s="128" t="s">
        <v>122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</row>
    <row r="62" spans="1:17" ht="15.75" thickBot="1" x14ac:dyDescent="0.3"/>
    <row r="63" spans="1:17" ht="16.5" thickBot="1" x14ac:dyDescent="0.3">
      <c r="A63" s="129" t="s">
        <v>123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1"/>
      <c r="M63" s="127"/>
      <c r="O63" s="132"/>
      <c r="P63" s="132"/>
    </row>
    <row r="64" spans="1:17" ht="15.75" thickBot="1" x14ac:dyDescent="0.3">
      <c r="A64" s="133" t="s">
        <v>18</v>
      </c>
      <c r="B64" s="134" t="s">
        <v>124</v>
      </c>
      <c r="C64" s="135"/>
      <c r="D64" s="136" t="s">
        <v>125</v>
      </c>
      <c r="E64" s="136"/>
      <c r="F64" s="137"/>
      <c r="G64" s="138" t="s">
        <v>126</v>
      </c>
      <c r="H64" s="139" t="s">
        <v>127</v>
      </c>
      <c r="I64" s="140" t="s">
        <v>128</v>
      </c>
      <c r="J64" s="140" t="s">
        <v>129</v>
      </c>
      <c r="K64" s="140" t="s">
        <v>130</v>
      </c>
      <c r="L64" s="141" t="s">
        <v>131</v>
      </c>
    </row>
    <row r="65" spans="1:19" ht="25.5" thickBot="1" x14ac:dyDescent="0.3">
      <c r="A65" s="142"/>
      <c r="B65" s="143"/>
      <c r="C65" s="144" t="s">
        <v>132</v>
      </c>
      <c r="D65" s="145" t="s">
        <v>133</v>
      </c>
      <c r="E65" s="145" t="s">
        <v>134</v>
      </c>
      <c r="F65" s="146" t="s">
        <v>135</v>
      </c>
      <c r="G65" s="147"/>
      <c r="H65" s="148"/>
      <c r="I65" s="149"/>
      <c r="J65" s="149"/>
      <c r="K65" s="149"/>
      <c r="L65" s="150"/>
      <c r="N65" t="s">
        <v>136</v>
      </c>
    </row>
    <row r="66" spans="1:19" ht="15.75" thickBot="1" x14ac:dyDescent="0.3">
      <c r="A66" s="151" t="s">
        <v>137</v>
      </c>
      <c r="B66" s="152"/>
      <c r="C66" s="153">
        <v>0</v>
      </c>
      <c r="D66" s="154">
        <v>0</v>
      </c>
      <c r="E66" s="155">
        <v>0</v>
      </c>
      <c r="F66" s="156">
        <f>E66+D66+C66</f>
        <v>0</v>
      </c>
      <c r="G66" s="157">
        <v>0</v>
      </c>
      <c r="H66" s="158">
        <v>0</v>
      </c>
      <c r="I66" s="159">
        <f>IFERROR(SUM(H66*$N$66),0)</f>
        <v>0</v>
      </c>
      <c r="J66" s="160">
        <f>IFERROR(SUM(G66/I66)*100,0)</f>
        <v>0</v>
      </c>
      <c r="K66" s="161">
        <f>IFERROR(SUM(G66/F66),0)</f>
        <v>0</v>
      </c>
      <c r="L66" s="162">
        <v>0</v>
      </c>
      <c r="N66">
        <f>IF(H86 &gt; 0, VLOOKUP(B9,[1]Mes!A1:B12,2,0), "")</f>
        <v>30</v>
      </c>
    </row>
    <row r="67" spans="1:19" x14ac:dyDescent="0.25">
      <c r="A67" s="151" t="s">
        <v>138</v>
      </c>
      <c r="B67" s="152">
        <v>135</v>
      </c>
      <c r="C67" s="153">
        <v>106</v>
      </c>
      <c r="D67" s="154">
        <v>1</v>
      </c>
      <c r="E67" s="155">
        <v>0</v>
      </c>
      <c r="F67" s="163">
        <f>E67+D67+C67</f>
        <v>107</v>
      </c>
      <c r="G67" s="157">
        <v>368</v>
      </c>
      <c r="H67" s="158">
        <v>26</v>
      </c>
      <c r="I67" s="159">
        <f>IFERROR(SUM(H67*$N$66),0)</f>
        <v>780</v>
      </c>
      <c r="J67" s="160">
        <f>IFERROR(SUM(G67/I67)*100,0)</f>
        <v>47.179487179487175</v>
      </c>
      <c r="K67" s="161">
        <f>IFERROR(SUM(G67/F67),0)</f>
        <v>3.4392523364485981</v>
      </c>
      <c r="L67" s="162">
        <v>12</v>
      </c>
      <c r="N67" s="164" t="s">
        <v>139</v>
      </c>
      <c r="O67" s="165"/>
      <c r="P67" s="166"/>
      <c r="Q67" s="167" t="s">
        <v>140</v>
      </c>
      <c r="R67" s="168"/>
      <c r="S67" s="169"/>
    </row>
    <row r="68" spans="1:19" x14ac:dyDescent="0.25">
      <c r="A68" s="170" t="s">
        <v>141</v>
      </c>
      <c r="B68" s="152">
        <v>250</v>
      </c>
      <c r="C68" s="153">
        <v>154</v>
      </c>
      <c r="D68" s="154">
        <v>0</v>
      </c>
      <c r="E68" s="155">
        <v>0</v>
      </c>
      <c r="F68" s="163">
        <f>E68+D68+C68</f>
        <v>154</v>
      </c>
      <c r="G68" s="157">
        <v>365</v>
      </c>
      <c r="H68" s="158">
        <v>15</v>
      </c>
      <c r="I68" s="159">
        <f>IFERROR(SUM(H68*$N$66),0)</f>
        <v>450</v>
      </c>
      <c r="J68" s="160">
        <f>IFERROR(SUM(G68/I68)*100,0)</f>
        <v>81.111111111111114</v>
      </c>
      <c r="K68" s="161">
        <f>IFERROR(SUM(G68/F68),0)</f>
        <v>2.3701298701298703</v>
      </c>
      <c r="L68" s="162">
        <v>9</v>
      </c>
      <c r="N68" s="171"/>
      <c r="O68" s="172"/>
      <c r="P68" s="173"/>
      <c r="Q68" s="174"/>
      <c r="R68" s="175"/>
      <c r="S68" s="176"/>
    </row>
    <row r="69" spans="1:19" x14ac:dyDescent="0.25">
      <c r="A69" s="151" t="s">
        <v>142</v>
      </c>
      <c r="B69" s="152">
        <v>0</v>
      </c>
      <c r="C69" s="153">
        <v>74</v>
      </c>
      <c r="D69" s="154">
        <v>0</v>
      </c>
      <c r="E69" s="155">
        <v>0</v>
      </c>
      <c r="F69" s="163">
        <f>E69+D69+C69</f>
        <v>74</v>
      </c>
      <c r="G69" s="157">
        <v>198</v>
      </c>
      <c r="H69" s="158">
        <v>14</v>
      </c>
      <c r="I69" s="159">
        <f>IFERROR(SUM(H69*$N$66),0)</f>
        <v>420</v>
      </c>
      <c r="J69" s="160">
        <f>IFERROR(SUM(G69/I69)*100,0)</f>
        <v>47.142857142857139</v>
      </c>
      <c r="K69" s="161">
        <f>IFERROR(SUM(G69/F69),0)</f>
        <v>2.6756756756756759</v>
      </c>
      <c r="L69" s="162">
        <v>9</v>
      </c>
      <c r="N69" s="171"/>
      <c r="O69" s="172"/>
      <c r="P69" s="173"/>
      <c r="Q69" s="174"/>
      <c r="R69" s="175"/>
      <c r="S69" s="176"/>
    </row>
    <row r="70" spans="1:19" ht="15.75" thickBot="1" x14ac:dyDescent="0.3">
      <c r="A70" s="151" t="s">
        <v>143</v>
      </c>
      <c r="B70" s="152">
        <v>248</v>
      </c>
      <c r="C70" s="153">
        <v>171</v>
      </c>
      <c r="D70" s="154">
        <v>16</v>
      </c>
      <c r="E70" s="155">
        <v>19</v>
      </c>
      <c r="F70" s="163">
        <f>E70+D70+C70</f>
        <v>206</v>
      </c>
      <c r="G70" s="157">
        <v>795</v>
      </c>
      <c r="H70" s="158">
        <v>28</v>
      </c>
      <c r="I70" s="159">
        <f>IFERROR(SUM(H70*$N$66),0)</f>
        <v>840</v>
      </c>
      <c r="J70" s="160">
        <f>IFERROR(SUM(G70/I70)*100,0)</f>
        <v>94.642857142857139</v>
      </c>
      <c r="K70" s="161">
        <f>IFERROR(SUM(G70/F70),0)</f>
        <v>3.8592233009708736</v>
      </c>
      <c r="L70" s="162">
        <v>23</v>
      </c>
      <c r="N70" s="177"/>
      <c r="O70" s="178"/>
      <c r="P70" s="179"/>
      <c r="Q70" s="180"/>
      <c r="R70" s="181"/>
      <c r="S70" s="182"/>
    </row>
    <row r="71" spans="1:19" ht="15.75" thickBot="1" x14ac:dyDescent="0.3">
      <c r="A71" s="151" t="s">
        <v>144</v>
      </c>
      <c r="B71" s="152">
        <v>0</v>
      </c>
      <c r="C71" s="153">
        <v>0</v>
      </c>
      <c r="D71" s="154">
        <v>0</v>
      </c>
      <c r="E71" s="155">
        <v>0</v>
      </c>
      <c r="F71" s="163">
        <f>E71+D71+C71</f>
        <v>0</v>
      </c>
      <c r="G71" s="157">
        <v>0</v>
      </c>
      <c r="H71" s="158">
        <v>0</v>
      </c>
      <c r="I71" s="159">
        <f>IFERROR(SUM(H71*$N$66),0)</f>
        <v>0</v>
      </c>
      <c r="J71" s="160">
        <f>IFERROR(SUM(G71/I71)*100,0)</f>
        <v>0</v>
      </c>
      <c r="K71" s="161">
        <f>IFERROR(SUM(G71/F71),0)</f>
        <v>0</v>
      </c>
      <c r="L71" s="162">
        <v>0</v>
      </c>
      <c r="O71" s="183"/>
    </row>
    <row r="72" spans="1:19" x14ac:dyDescent="0.25">
      <c r="A72" s="151" t="s">
        <v>145</v>
      </c>
      <c r="B72" s="152">
        <v>0</v>
      </c>
      <c r="C72" s="153">
        <v>0</v>
      </c>
      <c r="D72" s="154">
        <v>0</v>
      </c>
      <c r="E72" s="155">
        <v>0</v>
      </c>
      <c r="F72" s="163">
        <f>E72+D72+C72</f>
        <v>0</v>
      </c>
      <c r="G72" s="157">
        <v>0</v>
      </c>
      <c r="H72" s="158">
        <v>0</v>
      </c>
      <c r="I72" s="159">
        <f>IFERROR(SUM(H72*$N$66),0)</f>
        <v>0</v>
      </c>
      <c r="J72" s="160">
        <f>IFERROR(SUM(G72/I72)*100,0)</f>
        <v>0</v>
      </c>
      <c r="K72" s="161">
        <f>IFERROR(SUM(G72/F72),0)</f>
        <v>0</v>
      </c>
      <c r="L72" s="162">
        <v>0</v>
      </c>
      <c r="N72" s="167" t="s">
        <v>146</v>
      </c>
      <c r="O72" s="168"/>
      <c r="P72" s="169"/>
      <c r="Q72" s="184" t="s">
        <v>147</v>
      </c>
      <c r="R72" s="185"/>
      <c r="S72" s="186"/>
    </row>
    <row r="73" spans="1:19" x14ac:dyDescent="0.25">
      <c r="A73" s="151" t="s">
        <v>148</v>
      </c>
      <c r="B73" s="152">
        <v>0</v>
      </c>
      <c r="C73" s="153">
        <v>0</v>
      </c>
      <c r="D73" s="154">
        <v>0</v>
      </c>
      <c r="E73" s="155">
        <v>0</v>
      </c>
      <c r="F73" s="163">
        <f>E73+D73+C73</f>
        <v>0</v>
      </c>
      <c r="G73" s="157">
        <v>0</v>
      </c>
      <c r="H73" s="158">
        <v>0</v>
      </c>
      <c r="I73" s="159">
        <f>IFERROR(SUM(H73*$N$66),0)</f>
        <v>0</v>
      </c>
      <c r="J73" s="160">
        <f>IFERROR(SUM(G73/I73)*100,0)</f>
        <v>0</v>
      </c>
      <c r="K73" s="161">
        <f>IFERROR(SUM(G73/F73),0)</f>
        <v>0</v>
      </c>
      <c r="L73" s="162">
        <v>0</v>
      </c>
      <c r="N73" s="174"/>
      <c r="O73" s="175"/>
      <c r="P73" s="176"/>
      <c r="Q73" s="187"/>
      <c r="R73" s="188"/>
      <c r="S73" s="189"/>
    </row>
    <row r="74" spans="1:19" ht="15.75" thickBot="1" x14ac:dyDescent="0.3">
      <c r="A74" s="151" t="s">
        <v>149</v>
      </c>
      <c r="B74" s="152">
        <v>0</v>
      </c>
      <c r="C74" s="153">
        <v>0</v>
      </c>
      <c r="D74" s="154">
        <v>0</v>
      </c>
      <c r="E74" s="155">
        <v>0</v>
      </c>
      <c r="F74" s="163">
        <f>E74+D74+C74</f>
        <v>0</v>
      </c>
      <c r="G74" s="157">
        <v>0</v>
      </c>
      <c r="H74" s="158">
        <v>0</v>
      </c>
      <c r="I74" s="159">
        <f>IFERROR(SUM(H74*$N$66),0)</f>
        <v>0</v>
      </c>
      <c r="J74" s="160">
        <f>IFERROR(SUM(G74/I74)*100,0)</f>
        <v>0</v>
      </c>
      <c r="K74" s="161">
        <f>IFERROR(SUM(G74/F74),0)</f>
        <v>0</v>
      </c>
      <c r="L74" s="162">
        <v>0</v>
      </c>
      <c r="N74" s="180"/>
      <c r="O74" s="181"/>
      <c r="P74" s="182"/>
      <c r="Q74" s="190"/>
      <c r="R74" s="191"/>
      <c r="S74" s="192"/>
    </row>
    <row r="75" spans="1:19" x14ac:dyDescent="0.25">
      <c r="A75" s="151" t="s">
        <v>150</v>
      </c>
      <c r="B75" s="152">
        <v>0</v>
      </c>
      <c r="C75" s="153">
        <v>0</v>
      </c>
      <c r="D75" s="154">
        <v>0</v>
      </c>
      <c r="E75" s="155">
        <v>0</v>
      </c>
      <c r="F75" s="163">
        <f>E75+D75+C75</f>
        <v>0</v>
      </c>
      <c r="G75" s="157">
        <v>0</v>
      </c>
      <c r="H75" s="158">
        <v>0</v>
      </c>
      <c r="I75" s="159">
        <f>IFERROR(SUM(H75*$N$66),0)</f>
        <v>0</v>
      </c>
      <c r="J75" s="160">
        <f>IFERROR(SUM(G75/I75)*100,0)</f>
        <v>0</v>
      </c>
      <c r="K75" s="161">
        <f>IFERROR(SUM(G75/F75),0)</f>
        <v>0</v>
      </c>
      <c r="L75" s="162">
        <v>0</v>
      </c>
      <c r="N75" s="171" t="s">
        <v>151</v>
      </c>
      <c r="O75" s="172"/>
      <c r="P75" s="173"/>
    </row>
    <row r="76" spans="1:19" x14ac:dyDescent="0.25">
      <c r="A76" s="151" t="s">
        <v>152</v>
      </c>
      <c r="B76" s="152">
        <v>151</v>
      </c>
      <c r="C76" s="153">
        <v>134</v>
      </c>
      <c r="D76" s="154">
        <v>0</v>
      </c>
      <c r="E76" s="155">
        <v>0</v>
      </c>
      <c r="F76" s="163">
        <f>E76+D76+C76</f>
        <v>134</v>
      </c>
      <c r="G76" s="157">
        <v>591</v>
      </c>
      <c r="H76" s="158">
        <v>37</v>
      </c>
      <c r="I76" s="159">
        <f>IFERROR(SUM(H76*$N$66),0)</f>
        <v>1110</v>
      </c>
      <c r="J76" s="160">
        <f>IFERROR(SUM(G76/I76)*100,0)</f>
        <v>53.243243243243242</v>
      </c>
      <c r="K76" s="161">
        <f>IFERROR(SUM(G76/F76),0)</f>
        <v>4.41044776119403</v>
      </c>
      <c r="L76" s="162">
        <v>24</v>
      </c>
      <c r="N76" s="171"/>
      <c r="O76" s="172"/>
      <c r="P76" s="173"/>
    </row>
    <row r="77" spans="1:19" x14ac:dyDescent="0.25">
      <c r="A77" s="170" t="s">
        <v>153</v>
      </c>
      <c r="B77" s="152">
        <v>0</v>
      </c>
      <c r="C77" s="153">
        <v>0</v>
      </c>
      <c r="D77" s="154">
        <v>0</v>
      </c>
      <c r="E77" s="155">
        <v>0</v>
      </c>
      <c r="F77" s="163">
        <f>E77+D77+C77</f>
        <v>0</v>
      </c>
      <c r="G77" s="157">
        <v>0</v>
      </c>
      <c r="H77" s="158">
        <v>0</v>
      </c>
      <c r="I77" s="159">
        <f>IFERROR(SUM(H77*$N$66),0)</f>
        <v>0</v>
      </c>
      <c r="J77" s="160">
        <f>IFERROR(SUM(G77/I77)*100,0)</f>
        <v>0</v>
      </c>
      <c r="K77" s="161">
        <f>IFERROR(SUM(G77/F77),0)</f>
        <v>0</v>
      </c>
      <c r="L77" s="162">
        <v>0</v>
      </c>
      <c r="N77" s="171"/>
      <c r="O77" s="172"/>
      <c r="P77" s="173"/>
    </row>
    <row r="78" spans="1:19" ht="15.75" thickBot="1" x14ac:dyDescent="0.3">
      <c r="A78" s="151" t="s">
        <v>154</v>
      </c>
      <c r="B78" s="152">
        <v>0</v>
      </c>
      <c r="C78" s="153">
        <v>3</v>
      </c>
      <c r="D78" s="154">
        <v>0</v>
      </c>
      <c r="E78" s="155">
        <v>0</v>
      </c>
      <c r="F78" s="163">
        <f>E78+D78+C78</f>
        <v>3</v>
      </c>
      <c r="G78" s="157">
        <v>10</v>
      </c>
      <c r="H78" s="158">
        <v>1</v>
      </c>
      <c r="I78" s="159">
        <f>IFERROR(SUM(H78*$N$66),0)</f>
        <v>30</v>
      </c>
      <c r="J78" s="160">
        <f>IFERROR(SUM(G78/I78)*100,0)</f>
        <v>33.333333333333329</v>
      </c>
      <c r="K78" s="161">
        <f>IFERROR(SUM(G78/F78),0)</f>
        <v>3.3333333333333335</v>
      </c>
      <c r="L78" s="162">
        <v>0</v>
      </c>
      <c r="N78" s="177"/>
      <c r="O78" s="178"/>
      <c r="P78" s="179"/>
    </row>
    <row r="79" spans="1:19" x14ac:dyDescent="0.25">
      <c r="A79" s="151" t="s">
        <v>155</v>
      </c>
      <c r="B79" s="152">
        <v>0</v>
      </c>
      <c r="C79" s="153">
        <v>1</v>
      </c>
      <c r="D79" s="154">
        <v>0</v>
      </c>
      <c r="E79" s="155">
        <v>0</v>
      </c>
      <c r="F79" s="163">
        <f>E79+D79+C79</f>
        <v>1</v>
      </c>
      <c r="G79" s="157">
        <v>2</v>
      </c>
      <c r="H79" s="158">
        <v>0</v>
      </c>
      <c r="I79" s="159">
        <f>IFERROR(SUM(H79*$N$66),0)</f>
        <v>0</v>
      </c>
      <c r="J79" s="160">
        <f>IFERROR(SUM(G79/I79)*100,0)</f>
        <v>0</v>
      </c>
      <c r="K79" s="161">
        <f>IFERROR(SUM(G79/F79),0)</f>
        <v>2</v>
      </c>
      <c r="L79" s="162">
        <v>0</v>
      </c>
      <c r="N79" s="167" t="s">
        <v>156</v>
      </c>
      <c r="O79" s="168"/>
      <c r="P79" s="169"/>
    </row>
    <row r="80" spans="1:19" x14ac:dyDescent="0.25">
      <c r="A80" s="151" t="s">
        <v>157</v>
      </c>
      <c r="B80" s="152">
        <v>0</v>
      </c>
      <c r="C80" s="153">
        <v>2</v>
      </c>
      <c r="D80" s="154">
        <v>0</v>
      </c>
      <c r="E80" s="155">
        <v>0</v>
      </c>
      <c r="F80" s="163">
        <f>E80+D80+C80</f>
        <v>2</v>
      </c>
      <c r="G80" s="157">
        <v>15</v>
      </c>
      <c r="H80" s="158">
        <v>0</v>
      </c>
      <c r="I80" s="159">
        <f>IFERROR(SUM(H80*$N$66),0)</f>
        <v>0</v>
      </c>
      <c r="J80" s="160">
        <f>IFERROR(SUM(G80/I80)*100,0)</f>
        <v>0</v>
      </c>
      <c r="K80" s="161">
        <f>IFERROR(SUM(G80/F80),0)</f>
        <v>7.5</v>
      </c>
      <c r="L80" s="162">
        <v>1</v>
      </c>
      <c r="N80" s="174"/>
      <c r="O80" s="175"/>
      <c r="P80" s="176"/>
    </row>
    <row r="81" spans="1:18" x14ac:dyDescent="0.25">
      <c r="A81" s="151" t="s">
        <v>158</v>
      </c>
      <c r="B81" s="152">
        <v>0</v>
      </c>
      <c r="C81" s="153">
        <v>0</v>
      </c>
      <c r="D81" s="154">
        <v>0</v>
      </c>
      <c r="E81" s="155">
        <v>0</v>
      </c>
      <c r="F81" s="163">
        <f>E81+D81+C81</f>
        <v>0</v>
      </c>
      <c r="G81" s="157">
        <v>0</v>
      </c>
      <c r="H81" s="158">
        <v>0</v>
      </c>
      <c r="I81" s="159">
        <f>IFERROR(SUM(H81*$N$66),0)</f>
        <v>0</v>
      </c>
      <c r="J81" s="160">
        <f>IFERROR(SUM(G81/I81)*100,0)</f>
        <v>0</v>
      </c>
      <c r="K81" s="161">
        <f>IFERROR(SUM(G81/F81),0)</f>
        <v>0</v>
      </c>
      <c r="L81" s="162">
        <v>0</v>
      </c>
      <c r="N81" s="174"/>
      <c r="O81" s="175"/>
      <c r="P81" s="176"/>
    </row>
    <row r="82" spans="1:18" ht="15.75" thickBot="1" x14ac:dyDescent="0.3">
      <c r="A82" s="151" t="s">
        <v>159</v>
      </c>
      <c r="B82" s="152">
        <v>0</v>
      </c>
      <c r="C82" s="153">
        <v>10</v>
      </c>
      <c r="D82" s="154">
        <v>0</v>
      </c>
      <c r="E82" s="155">
        <v>0</v>
      </c>
      <c r="F82" s="163">
        <f>E82+D82+C82</f>
        <v>10</v>
      </c>
      <c r="G82" s="157">
        <v>125</v>
      </c>
      <c r="H82" s="158">
        <v>5</v>
      </c>
      <c r="I82" s="159">
        <f>IFERROR(SUM(H82*$N$66),0)</f>
        <v>150</v>
      </c>
      <c r="J82" s="160">
        <f>IFERROR(SUM(G82/I82)*100,0)</f>
        <v>83.333333333333343</v>
      </c>
      <c r="K82" s="161">
        <f>IFERROR(SUM(G82/F82),0)</f>
        <v>12.5</v>
      </c>
      <c r="L82" s="162">
        <v>0</v>
      </c>
      <c r="N82" s="180"/>
      <c r="O82" s="181"/>
      <c r="P82" s="182"/>
    </row>
    <row r="83" spans="1:18" x14ac:dyDescent="0.25">
      <c r="A83" s="151" t="s">
        <v>160</v>
      </c>
      <c r="B83" s="152">
        <v>0</v>
      </c>
      <c r="C83" s="153">
        <v>22</v>
      </c>
      <c r="D83" s="154">
        <v>0</v>
      </c>
      <c r="E83" s="155">
        <v>0</v>
      </c>
      <c r="F83" s="163">
        <f>E83+D83+C83</f>
        <v>22</v>
      </c>
      <c r="G83" s="157">
        <v>166</v>
      </c>
      <c r="H83" s="158">
        <v>6</v>
      </c>
      <c r="I83" s="159">
        <f>IFERROR(SUM(H83*$N$66),0)</f>
        <v>180</v>
      </c>
      <c r="J83" s="160">
        <f>IFERROR(SUM(G83/I83)*100,0)</f>
        <v>92.222222222222229</v>
      </c>
      <c r="K83" s="161">
        <f>IFERROR(SUM(G83/F83),0)</f>
        <v>7.5454545454545459</v>
      </c>
      <c r="L83" s="162">
        <v>5</v>
      </c>
    </row>
    <row r="84" spans="1:18" x14ac:dyDescent="0.25">
      <c r="A84" s="151" t="s">
        <v>161</v>
      </c>
      <c r="B84" s="152">
        <v>0</v>
      </c>
      <c r="C84" s="153">
        <v>14</v>
      </c>
      <c r="D84" s="154">
        <v>1</v>
      </c>
      <c r="E84" s="155">
        <v>14</v>
      </c>
      <c r="F84" s="163">
        <f>E84+D84+C84</f>
        <v>29</v>
      </c>
      <c r="G84" s="157">
        <v>205</v>
      </c>
      <c r="H84" s="158">
        <v>7</v>
      </c>
      <c r="I84" s="159">
        <f>IFERROR(SUM(H84*$N$66),0)</f>
        <v>210</v>
      </c>
      <c r="J84" s="160">
        <f>IFERROR(SUM(G84/I84)*100,0)</f>
        <v>97.61904761904762</v>
      </c>
      <c r="K84" s="161">
        <f>IFERROR(SUM(G84/F84),0)</f>
        <v>7.068965517241379</v>
      </c>
      <c r="L84" s="162">
        <v>4</v>
      </c>
    </row>
    <row r="85" spans="1:18" x14ac:dyDescent="0.25">
      <c r="A85" s="151" t="s">
        <v>162</v>
      </c>
      <c r="B85" s="152">
        <v>0</v>
      </c>
      <c r="C85" s="153">
        <v>15</v>
      </c>
      <c r="D85" s="154">
        <v>1</v>
      </c>
      <c r="E85" s="155">
        <v>0</v>
      </c>
      <c r="F85" s="163">
        <f>E85+D85+C85</f>
        <v>16</v>
      </c>
      <c r="G85" s="157">
        <v>77</v>
      </c>
      <c r="H85" s="158">
        <v>11</v>
      </c>
      <c r="I85" s="159">
        <f>IFERROR(SUM(H85*$N$66),0)</f>
        <v>330</v>
      </c>
      <c r="J85" s="160">
        <f>IFERROR(SUM(G85/I85)*100,0)</f>
        <v>23.333333333333332</v>
      </c>
      <c r="K85" s="161">
        <f>IFERROR(SUM(G85/F85),0)</f>
        <v>4.8125</v>
      </c>
      <c r="L85" s="162">
        <v>3</v>
      </c>
    </row>
    <row r="86" spans="1:18" ht="15.75" thickBot="1" x14ac:dyDescent="0.3">
      <c r="A86" s="193" t="s">
        <v>25</v>
      </c>
      <c r="B86" s="194">
        <f>SUM(B66:B85)</f>
        <v>784</v>
      </c>
      <c r="C86" s="195">
        <f>SUM(C66:C85)</f>
        <v>706</v>
      </c>
      <c r="D86" s="196">
        <f>SUM(D66:D85)</f>
        <v>19</v>
      </c>
      <c r="E86" s="196">
        <f>SUM(E66:E85)</f>
        <v>33</v>
      </c>
      <c r="F86" s="196">
        <f>SUM(F66:F85)</f>
        <v>758</v>
      </c>
      <c r="G86" s="197">
        <f>SUM(G66:G85)</f>
        <v>2917</v>
      </c>
      <c r="H86" s="196">
        <f>SUM(H66:H85)</f>
        <v>150</v>
      </c>
      <c r="I86" s="196">
        <f>IFERROR(SUM(H86*$N$66),0)</f>
        <v>4500</v>
      </c>
      <c r="J86" s="196">
        <f>IFERROR(SUM(G86/I86)*100,0)</f>
        <v>64.822222222222223</v>
      </c>
      <c r="K86" s="196">
        <f>IFERROR(SUM(G86/F86),0)</f>
        <v>3.8482849604221636</v>
      </c>
      <c r="L86" s="198">
        <f>SUM(L66:L85)</f>
        <v>90</v>
      </c>
    </row>
    <row r="87" spans="1:18" x14ac:dyDescent="0.25">
      <c r="A87" s="199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1"/>
      <c r="N87" s="201"/>
      <c r="O87" s="202"/>
      <c r="P87" s="202"/>
      <c r="Q87" s="202"/>
    </row>
    <row r="88" spans="1:18" ht="16.5" thickBot="1" x14ac:dyDescent="0.3">
      <c r="A88" s="203" t="s">
        <v>163</v>
      </c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4"/>
      <c r="M88" s="204"/>
      <c r="N88" s="205"/>
      <c r="O88" s="205"/>
      <c r="P88" s="205"/>
      <c r="Q88" s="205"/>
      <c r="R88" s="202"/>
    </row>
    <row r="89" spans="1:18" x14ac:dyDescent="0.25">
      <c r="A89" s="47" t="s">
        <v>164</v>
      </c>
      <c r="B89" s="48"/>
      <c r="C89" s="206" t="s">
        <v>165</v>
      </c>
      <c r="D89" s="207"/>
      <c r="E89" s="207"/>
      <c r="F89" s="207"/>
      <c r="G89" s="207"/>
      <c r="H89" s="207"/>
      <c r="I89" s="207"/>
      <c r="J89" s="208"/>
      <c r="K89" s="209"/>
      <c r="L89" s="210"/>
      <c r="M89" s="210"/>
      <c r="N89" s="211"/>
      <c r="O89" s="202"/>
      <c r="P89" s="202"/>
      <c r="Q89" s="202"/>
      <c r="R89" s="202"/>
    </row>
    <row r="90" spans="1:18" ht="15.75" thickBot="1" x14ac:dyDescent="0.3">
      <c r="A90" s="212"/>
      <c r="B90" s="213"/>
      <c r="C90" s="214" t="s">
        <v>166</v>
      </c>
      <c r="D90" s="215" t="s">
        <v>167</v>
      </c>
      <c r="E90" s="215" t="s">
        <v>168</v>
      </c>
      <c r="F90" s="215" t="s">
        <v>169</v>
      </c>
      <c r="G90" s="215" t="s">
        <v>170</v>
      </c>
      <c r="H90" s="215" t="s">
        <v>171</v>
      </c>
      <c r="I90" s="216" t="s">
        <v>172</v>
      </c>
      <c r="J90" s="217" t="s">
        <v>173</v>
      </c>
      <c r="K90" s="218" t="s">
        <v>25</v>
      </c>
      <c r="L90" s="202"/>
      <c r="M90" s="202"/>
      <c r="N90" s="202"/>
      <c r="O90" s="202"/>
      <c r="P90" s="202"/>
      <c r="Q90" s="202"/>
      <c r="R90" s="202"/>
    </row>
    <row r="91" spans="1:18" x14ac:dyDescent="0.25">
      <c r="A91" s="219" t="s">
        <v>174</v>
      </c>
      <c r="B91" s="220" t="s">
        <v>175</v>
      </c>
      <c r="C91" s="221">
        <v>0</v>
      </c>
      <c r="D91" s="222">
        <v>9</v>
      </c>
      <c r="E91" s="222">
        <v>17</v>
      </c>
      <c r="F91" s="222">
        <v>13</v>
      </c>
      <c r="G91" s="222">
        <v>4</v>
      </c>
      <c r="H91" s="222">
        <v>2</v>
      </c>
      <c r="I91" s="222">
        <v>0</v>
      </c>
      <c r="J91" s="223">
        <v>0</v>
      </c>
      <c r="K91" s="224">
        <f>SUM(J91+I91+H91+G91+F91+E91+D91+C91)</f>
        <v>45</v>
      </c>
      <c r="L91" s="202"/>
      <c r="M91" s="202"/>
      <c r="N91" s="202"/>
      <c r="O91" s="202"/>
      <c r="P91" s="202"/>
      <c r="Q91" s="202"/>
      <c r="R91" s="202"/>
    </row>
    <row r="92" spans="1:18" x14ac:dyDescent="0.25">
      <c r="A92" s="225"/>
      <c r="B92" s="226" t="s">
        <v>176</v>
      </c>
      <c r="C92" s="227">
        <v>1</v>
      </c>
      <c r="D92" s="228">
        <v>22</v>
      </c>
      <c r="E92" s="228">
        <v>33</v>
      </c>
      <c r="F92" s="228">
        <v>16</v>
      </c>
      <c r="G92" s="228">
        <v>4</v>
      </c>
      <c r="H92" s="228">
        <v>4</v>
      </c>
      <c r="I92" s="228">
        <v>1</v>
      </c>
      <c r="J92" s="229">
        <v>0</v>
      </c>
      <c r="K92" s="230">
        <f>SUM(J92+I92+H92+G92+F92+E92+D92+C92)</f>
        <v>81</v>
      </c>
    </row>
    <row r="93" spans="1:18" ht="15.75" thickBot="1" x14ac:dyDescent="0.3">
      <c r="A93" s="231"/>
      <c r="B93" s="232" t="s">
        <v>25</v>
      </c>
      <c r="C93" s="233">
        <f>SUM(C91+C92)</f>
        <v>1</v>
      </c>
      <c r="D93" s="234">
        <f>SUM(D91+D92)</f>
        <v>31</v>
      </c>
      <c r="E93" s="234">
        <f>SUM(E91+E92)</f>
        <v>50</v>
      </c>
      <c r="F93" s="234">
        <f>SUM(F91+F92)</f>
        <v>29</v>
      </c>
      <c r="G93" s="234">
        <f>SUM(G91+G92)</f>
        <v>8</v>
      </c>
      <c r="H93" s="234">
        <f>SUM(H91+H92)</f>
        <v>6</v>
      </c>
      <c r="I93" s="234">
        <f>SUM(I91+I92)</f>
        <v>1</v>
      </c>
      <c r="J93" s="235">
        <f>SUM(J91+J92)</f>
        <v>0</v>
      </c>
      <c r="K93" s="236">
        <f>SUM(J93+I93+H93+G93+F93+E93+D93+C93)</f>
        <v>126</v>
      </c>
    </row>
    <row r="94" spans="1:18" ht="15.75" thickBot="1" x14ac:dyDescent="0.3">
      <c r="A94" s="237"/>
      <c r="B94" s="238" t="s">
        <v>177</v>
      </c>
      <c r="C94" s="239">
        <v>0</v>
      </c>
      <c r="D94" s="240">
        <v>0</v>
      </c>
      <c r="E94" s="240">
        <v>0</v>
      </c>
      <c r="F94" s="240">
        <v>0</v>
      </c>
      <c r="G94" s="240">
        <v>0</v>
      </c>
      <c r="H94" s="240">
        <v>0</v>
      </c>
      <c r="I94" s="240">
        <v>0</v>
      </c>
      <c r="J94" s="241">
        <v>0</v>
      </c>
      <c r="K94" s="242">
        <f>SUM(J94+I94+H94+G94+F94+E94+D94+C94)</f>
        <v>0</v>
      </c>
    </row>
    <row r="95" spans="1:18" x14ac:dyDescent="0.25">
      <c r="A95" s="243" t="s">
        <v>178</v>
      </c>
      <c r="B95" s="244" t="s">
        <v>179</v>
      </c>
      <c r="C95" s="221">
        <v>1</v>
      </c>
      <c r="D95" s="222">
        <v>30</v>
      </c>
      <c r="E95" s="222">
        <v>50</v>
      </c>
      <c r="F95" s="222">
        <v>29</v>
      </c>
      <c r="G95" s="222">
        <v>8</v>
      </c>
      <c r="H95" s="222">
        <v>6</v>
      </c>
      <c r="I95" s="222">
        <v>1</v>
      </c>
      <c r="J95" s="223">
        <v>0</v>
      </c>
      <c r="K95" s="224">
        <f>SUM(J95+I95+H95+G95+F95+E95+D95+C95)</f>
        <v>125</v>
      </c>
    </row>
    <row r="96" spans="1:18" x14ac:dyDescent="0.25">
      <c r="A96" s="245"/>
      <c r="B96" s="246" t="s">
        <v>180</v>
      </c>
      <c r="C96" s="227">
        <v>0</v>
      </c>
      <c r="D96" s="228">
        <v>1</v>
      </c>
      <c r="E96" s="228">
        <v>0</v>
      </c>
      <c r="F96" s="228">
        <v>0</v>
      </c>
      <c r="G96" s="228">
        <v>0</v>
      </c>
      <c r="H96" s="228">
        <v>0</v>
      </c>
      <c r="I96" s="228">
        <v>0</v>
      </c>
      <c r="J96" s="229">
        <v>0</v>
      </c>
      <c r="K96" s="230">
        <f>SUM(J96+I96+H96+G96+F96+E96+D96+C96)</f>
        <v>1</v>
      </c>
    </row>
    <row r="97" spans="1:18" ht="15.75" thickBot="1" x14ac:dyDescent="0.3">
      <c r="A97" s="247"/>
      <c r="B97" s="248" t="s">
        <v>25</v>
      </c>
      <c r="C97" s="249">
        <f>C96+C95</f>
        <v>1</v>
      </c>
      <c r="D97" s="250">
        <f>D96+D95</f>
        <v>31</v>
      </c>
      <c r="E97" s="250">
        <f>E96+E95</f>
        <v>50</v>
      </c>
      <c r="F97" s="250">
        <f>F96+F95</f>
        <v>29</v>
      </c>
      <c r="G97" s="250">
        <f>G96+G95</f>
        <v>8</v>
      </c>
      <c r="H97" s="250">
        <f>H96+H95</f>
        <v>6</v>
      </c>
      <c r="I97" s="250">
        <f>I96+I95</f>
        <v>1</v>
      </c>
      <c r="J97" s="251">
        <f>J96+J95</f>
        <v>0</v>
      </c>
      <c r="K97" s="236">
        <f>SUM(J97+I97+H97+G97+F97+E97+D97+C97)</f>
        <v>126</v>
      </c>
      <c r="R97" s="252"/>
    </row>
    <row r="98" spans="1:18" x14ac:dyDescent="0.25">
      <c r="A98" s="253"/>
      <c r="B98" s="220" t="s">
        <v>181</v>
      </c>
      <c r="C98" s="221">
        <v>0</v>
      </c>
      <c r="D98" s="222">
        <v>33</v>
      </c>
      <c r="E98" s="222">
        <v>20</v>
      </c>
      <c r="F98" s="222">
        <v>15</v>
      </c>
      <c r="G98" s="222">
        <v>7</v>
      </c>
      <c r="H98" s="222">
        <v>3</v>
      </c>
      <c r="I98" s="222">
        <v>1</v>
      </c>
      <c r="J98" s="223">
        <v>1</v>
      </c>
      <c r="K98" s="224">
        <f>SUM(J98+I98+H98+G98+F98+E98+D98+C98)</f>
        <v>80</v>
      </c>
    </row>
    <row r="99" spans="1:18" ht="15.75" thickBot="1" x14ac:dyDescent="0.3">
      <c r="A99" s="254"/>
      <c r="B99" s="255" t="s">
        <v>182</v>
      </c>
      <c r="C99" s="256">
        <v>0</v>
      </c>
      <c r="D99" s="257">
        <v>3</v>
      </c>
      <c r="E99" s="257">
        <v>3</v>
      </c>
      <c r="F99" s="257">
        <v>3</v>
      </c>
      <c r="G99" s="257">
        <v>1</v>
      </c>
      <c r="H99" s="257">
        <v>2</v>
      </c>
      <c r="I99" s="257">
        <v>0</v>
      </c>
      <c r="J99" s="258">
        <v>0</v>
      </c>
      <c r="K99" s="236">
        <f>SUM(J99+I99+H99+G99+F99+E99+D99+C99)</f>
        <v>12</v>
      </c>
    </row>
    <row r="100" spans="1:18" x14ac:dyDescent="0.25">
      <c r="A100" s="202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1:18" ht="16.5" thickBot="1" x14ac:dyDescent="0.3">
      <c r="K101" s="204"/>
      <c r="L101" s="204"/>
      <c r="M101" s="204"/>
      <c r="Q101" t="s">
        <v>96</v>
      </c>
    </row>
    <row r="102" spans="1:18" ht="15.75" x14ac:dyDescent="0.25">
      <c r="A102" s="259" t="s">
        <v>183</v>
      </c>
      <c r="B102" s="260"/>
      <c r="C102" s="260"/>
      <c r="D102" s="260"/>
      <c r="E102" s="260"/>
      <c r="F102" s="260"/>
      <c r="G102" s="261"/>
      <c r="H102" s="204"/>
      <c r="I102" s="204"/>
      <c r="J102" s="204"/>
      <c r="K102" s="264"/>
      <c r="L102" s="264"/>
      <c r="M102" s="202"/>
    </row>
    <row r="103" spans="1:18" x14ac:dyDescent="0.25">
      <c r="A103" s="56" t="s">
        <v>184</v>
      </c>
      <c r="B103" s="57"/>
      <c r="C103" s="57"/>
      <c r="D103" s="57"/>
      <c r="E103" s="57"/>
      <c r="F103" s="262">
        <v>1125</v>
      </c>
      <c r="G103" s="263"/>
      <c r="H103" s="264"/>
      <c r="I103" s="264"/>
      <c r="J103" s="264"/>
      <c r="K103" s="264"/>
      <c r="L103" s="264"/>
      <c r="M103" s="202"/>
    </row>
    <row r="104" spans="1:18" x14ac:dyDescent="0.25">
      <c r="A104" s="56" t="s">
        <v>185</v>
      </c>
      <c r="B104" s="57"/>
      <c r="C104" s="57"/>
      <c r="D104" s="57"/>
      <c r="E104" s="57"/>
      <c r="F104" s="262">
        <v>6</v>
      </c>
      <c r="G104" s="263"/>
      <c r="H104" s="264"/>
      <c r="I104" s="264"/>
      <c r="J104" s="264"/>
      <c r="K104" s="264"/>
      <c r="L104" s="264"/>
      <c r="M104" s="202"/>
    </row>
    <row r="105" spans="1:18" x14ac:dyDescent="0.25">
      <c r="A105" s="56" t="s">
        <v>186</v>
      </c>
      <c r="B105" s="57"/>
      <c r="C105" s="57"/>
      <c r="D105" s="57"/>
      <c r="E105" s="57"/>
      <c r="F105" s="262">
        <v>11</v>
      </c>
      <c r="G105" s="263"/>
      <c r="H105" s="264"/>
      <c r="I105" s="264"/>
      <c r="J105" s="264"/>
      <c r="K105" s="264"/>
      <c r="L105" s="264"/>
      <c r="M105" s="202"/>
    </row>
    <row r="106" spans="1:18" x14ac:dyDescent="0.25">
      <c r="A106" s="56" t="s">
        <v>187</v>
      </c>
      <c r="B106" s="57"/>
      <c r="C106" s="57"/>
      <c r="D106" s="57"/>
      <c r="E106" s="57"/>
      <c r="F106" s="265">
        <v>23016418</v>
      </c>
      <c r="G106" s="266"/>
      <c r="H106" s="264"/>
      <c r="I106" s="264"/>
      <c r="J106" s="264"/>
      <c r="K106" s="264"/>
      <c r="L106" s="264"/>
      <c r="M106" s="202"/>
    </row>
    <row r="107" spans="1:18" x14ac:dyDescent="0.25">
      <c r="A107" s="56" t="s">
        <v>188</v>
      </c>
      <c r="B107" s="57"/>
      <c r="C107" s="57"/>
      <c r="D107" s="57"/>
      <c r="E107" s="57"/>
      <c r="F107" s="265">
        <v>16836841</v>
      </c>
      <c r="G107" s="266"/>
      <c r="H107" s="264"/>
      <c r="I107" s="264"/>
      <c r="J107" s="264"/>
      <c r="K107" s="271"/>
      <c r="L107" s="271"/>
      <c r="M107" s="202"/>
    </row>
    <row r="108" spans="1:18" x14ac:dyDescent="0.25">
      <c r="A108" s="267" t="s">
        <v>189</v>
      </c>
      <c r="B108" s="268"/>
      <c r="C108" s="268"/>
      <c r="D108" s="268"/>
      <c r="E108" s="268"/>
      <c r="F108" s="269">
        <f>SUM(F106+F107)</f>
        <v>39853259</v>
      </c>
      <c r="G108" s="270"/>
      <c r="H108" s="271"/>
      <c r="I108" s="271"/>
      <c r="J108" s="271"/>
      <c r="K108" s="264"/>
      <c r="L108" s="264"/>
      <c r="M108" s="202"/>
    </row>
    <row r="109" spans="1:18" x14ac:dyDescent="0.25">
      <c r="A109" s="56" t="s">
        <v>190</v>
      </c>
      <c r="B109" s="57"/>
      <c r="C109" s="57"/>
      <c r="D109" s="57"/>
      <c r="E109" s="57"/>
      <c r="F109" s="265">
        <v>764429.37</v>
      </c>
      <c r="G109" s="266"/>
      <c r="H109" s="264"/>
      <c r="I109" s="264"/>
      <c r="J109" s="264"/>
      <c r="K109" s="264"/>
      <c r="L109" s="264"/>
      <c r="M109" s="202"/>
    </row>
    <row r="110" spans="1:18" x14ac:dyDescent="0.25">
      <c r="A110" s="56" t="s">
        <v>191</v>
      </c>
      <c r="B110" s="57"/>
      <c r="C110" s="57"/>
      <c r="D110" s="57"/>
      <c r="E110" s="57"/>
      <c r="F110" s="265">
        <v>4561715.8600000003</v>
      </c>
      <c r="G110" s="266"/>
      <c r="H110" s="264"/>
      <c r="I110" s="264"/>
      <c r="J110" s="264"/>
      <c r="K110" s="264"/>
      <c r="L110" s="264"/>
      <c r="M110" s="202"/>
    </row>
    <row r="111" spans="1:18" x14ac:dyDescent="0.25">
      <c r="A111" s="56" t="s">
        <v>192</v>
      </c>
      <c r="B111" s="57"/>
      <c r="C111" s="57"/>
      <c r="D111" s="57"/>
      <c r="E111" s="57"/>
      <c r="F111" s="265">
        <v>1276525.3400000001</v>
      </c>
      <c r="G111" s="266"/>
      <c r="H111" s="264"/>
      <c r="I111" s="264"/>
      <c r="J111" s="264"/>
      <c r="K111" s="264"/>
      <c r="L111" s="264"/>
      <c r="M111" s="202"/>
    </row>
    <row r="112" spans="1:18" x14ac:dyDescent="0.25">
      <c r="A112" s="56" t="s">
        <v>193</v>
      </c>
      <c r="B112" s="57"/>
      <c r="C112" s="57"/>
      <c r="D112" s="57"/>
      <c r="E112" s="57"/>
      <c r="F112" s="265">
        <v>28915423.280000001</v>
      </c>
      <c r="G112" s="266"/>
      <c r="H112" s="264"/>
      <c r="I112" s="264"/>
      <c r="J112" s="264"/>
      <c r="K112" s="271"/>
      <c r="L112" s="271"/>
      <c r="M112" s="202"/>
    </row>
    <row r="113" spans="1:13" x14ac:dyDescent="0.25">
      <c r="A113" s="267" t="s">
        <v>194</v>
      </c>
      <c r="B113" s="268"/>
      <c r="C113" s="268"/>
      <c r="D113" s="268"/>
      <c r="E113" s="268"/>
      <c r="F113" s="269">
        <f>SUM(F109+F110+F111+F112)</f>
        <v>35518093.850000001</v>
      </c>
      <c r="G113" s="270"/>
      <c r="H113" s="271"/>
      <c r="I113" s="271"/>
      <c r="J113" s="271"/>
      <c r="K113" s="264"/>
      <c r="L113" s="264"/>
      <c r="M113" s="202"/>
    </row>
    <row r="114" spans="1:13" ht="15.75" thickBot="1" x14ac:dyDescent="0.3">
      <c r="A114" s="272" t="s">
        <v>195</v>
      </c>
      <c r="B114" s="273"/>
      <c r="C114" s="273"/>
      <c r="D114" s="273"/>
      <c r="E114" s="273"/>
      <c r="F114" s="274">
        <v>396282447.77999997</v>
      </c>
      <c r="G114" s="275"/>
      <c r="H114" s="264"/>
      <c r="I114" s="264"/>
      <c r="J114" s="264"/>
    </row>
    <row r="115" spans="1:13" ht="15.75" thickBot="1" x14ac:dyDescent="0.3"/>
    <row r="116" spans="1:13" x14ac:dyDescent="0.25">
      <c r="A116" s="276" t="s">
        <v>196</v>
      </c>
      <c r="B116" s="277"/>
      <c r="C116" s="277"/>
      <c r="D116" s="277"/>
      <c r="E116" s="277"/>
      <c r="F116" s="278"/>
      <c r="G116" s="279"/>
      <c r="H116" s="280"/>
      <c r="I116" s="280"/>
      <c r="J116" s="281"/>
    </row>
    <row r="117" spans="1:13" ht="15.75" thickBot="1" x14ac:dyDescent="0.3">
      <c r="A117" s="282" t="s">
        <v>197</v>
      </c>
      <c r="B117" s="283"/>
      <c r="C117" s="283"/>
      <c r="D117" s="283"/>
      <c r="E117" s="283"/>
      <c r="F117" s="284"/>
      <c r="G117" s="282" t="s">
        <v>198</v>
      </c>
      <c r="H117" s="283"/>
      <c r="I117" s="283"/>
      <c r="J117" s="284"/>
    </row>
    <row r="118" spans="1:13" ht="15.75" thickBot="1" x14ac:dyDescent="0.3">
      <c r="A118" s="285" t="s">
        <v>199</v>
      </c>
      <c r="B118" s="286"/>
      <c r="C118" s="286"/>
      <c r="D118" s="286"/>
      <c r="E118" s="286"/>
      <c r="F118" s="286"/>
      <c r="G118" s="286"/>
      <c r="H118" s="286"/>
      <c r="I118" s="286"/>
      <c r="J118" s="287"/>
    </row>
    <row r="119" spans="1:13" x14ac:dyDescent="0.25">
      <c r="A119" s="288" t="s">
        <v>200</v>
      </c>
      <c r="B119" s="289"/>
      <c r="C119" s="289"/>
      <c r="D119" s="289"/>
      <c r="E119" s="289"/>
      <c r="F119" s="290"/>
      <c r="G119" s="288" t="s">
        <v>201</v>
      </c>
      <c r="H119" s="289"/>
      <c r="I119" s="289"/>
      <c r="J119" s="290"/>
    </row>
    <row r="120" spans="1:13" ht="15.75" thickBot="1" x14ac:dyDescent="0.3">
      <c r="A120" s="291" t="s">
        <v>202</v>
      </c>
      <c r="B120" s="292"/>
      <c r="C120" s="292"/>
      <c r="D120" s="292"/>
      <c r="E120" s="292"/>
      <c r="F120" s="293"/>
      <c r="G120" s="291" t="s">
        <v>203</v>
      </c>
      <c r="H120" s="292"/>
      <c r="I120" s="292"/>
      <c r="J120" s="293"/>
    </row>
    <row r="121" spans="1:13" x14ac:dyDescent="0.25">
      <c r="A121" s="294" t="s">
        <v>204</v>
      </c>
      <c r="B121" s="294"/>
      <c r="C121" s="294"/>
      <c r="D121" s="294"/>
      <c r="E121" s="294"/>
      <c r="F121" s="294"/>
      <c r="G121" s="294"/>
      <c r="H121" s="294"/>
      <c r="I121" s="294"/>
      <c r="J121" s="294"/>
    </row>
  </sheetData>
  <mergeCells count="98">
    <mergeCell ref="B118:J118"/>
    <mergeCell ref="A120:F120"/>
    <mergeCell ref="G120:J120"/>
    <mergeCell ref="A121:J121"/>
    <mergeCell ref="A119:F119"/>
    <mergeCell ref="G119:J119"/>
    <mergeCell ref="A102:G102"/>
    <mergeCell ref="A114:E114"/>
    <mergeCell ref="F114:G114"/>
    <mergeCell ref="A117:F117"/>
    <mergeCell ref="G117:J117"/>
    <mergeCell ref="A113:E113"/>
    <mergeCell ref="F113:G113"/>
    <mergeCell ref="A116:F116"/>
    <mergeCell ref="G116:J116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3:E103"/>
    <mergeCell ref="F103:G103"/>
    <mergeCell ref="N75:P78"/>
    <mergeCell ref="N79:P82"/>
    <mergeCell ref="A88:K88"/>
    <mergeCell ref="A89:B90"/>
    <mergeCell ref="C89:J89"/>
    <mergeCell ref="A91:A93"/>
    <mergeCell ref="K64:K65"/>
    <mergeCell ref="L64:L65"/>
    <mergeCell ref="N67:P70"/>
    <mergeCell ref="Q67:S70"/>
    <mergeCell ref="N72:P74"/>
    <mergeCell ref="Q72:S74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F31:I31"/>
    <mergeCell ref="F32:I32"/>
    <mergeCell ref="F33:I33"/>
    <mergeCell ref="F34:I34"/>
    <mergeCell ref="N47:Q49"/>
    <mergeCell ref="B52:C52"/>
    <mergeCell ref="F25:I25"/>
    <mergeCell ref="F26:I26"/>
    <mergeCell ref="F27:I27"/>
    <mergeCell ref="F28:I28"/>
    <mergeCell ref="F29:I29"/>
    <mergeCell ref="F30:I30"/>
    <mergeCell ref="F19:I19"/>
    <mergeCell ref="F20:I20"/>
    <mergeCell ref="F21:I21"/>
    <mergeCell ref="F22:I22"/>
    <mergeCell ref="F23:I23"/>
    <mergeCell ref="F24:I24"/>
    <mergeCell ref="F13:I13"/>
    <mergeCell ref="F14:I14"/>
    <mergeCell ref="F15:I15"/>
    <mergeCell ref="F16:I16"/>
    <mergeCell ref="F17:I17"/>
    <mergeCell ref="F18:I18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G116">
    <cfRule type="cellIs" dxfId="7" priority="4" operator="equal">
      <formula>""</formula>
    </cfRule>
  </conditionalFormatting>
  <conditionalFormatting sqref="A116">
    <cfRule type="cellIs" dxfId="5" priority="3" operator="equal">
      <formula>""</formula>
    </cfRule>
  </conditionalFormatting>
  <conditionalFormatting sqref="A119">
    <cfRule type="cellIs" dxfId="3" priority="2" operator="equal">
      <formula>""</formula>
    </cfRule>
  </conditionalFormatting>
  <conditionalFormatting sqref="G119">
    <cfRule type="cellIs" dxfId="1" priority="1" operator="equal">
      <formula>""</formula>
    </cfRule>
  </conditionalFormatting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hospitalaria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Nivia Del Orbe</dc:creator>
  <cp:lastModifiedBy>Nivia Del Orbe</cp:lastModifiedBy>
  <dcterms:created xsi:type="dcterms:W3CDTF">2017-05-10T17:17:51Z</dcterms:created>
  <dcterms:modified xsi:type="dcterms:W3CDTF">2017-05-10T17:44:13Z</dcterms:modified>
</cp:coreProperties>
</file>